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U:\rlbnas1_rlb_txs\COL\Reporting\ATT - AustrianTransparencyTemplate\20250930\"/>
    </mc:Choice>
  </mc:AlternateContent>
  <xr:revisionPtr revIDLastSave="0" documentId="13_ncr:1_{FDEAEB80-5965-413B-8560-745471EA441F}" xr6:coauthVersionLast="47" xr6:coauthVersionMax="47" xr10:uidLastSave="{00000000-0000-0000-0000-000000000000}"/>
  <bookViews>
    <workbookView xWindow="-28920" yWindow="-120" windowWidth="29040" windowHeight="1572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_xlnm._FilterDatabase" localSheetId="5" hidden="1">'D1. Bond List'!$K$4:$L$84</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0" i="8" l="1"/>
  <c r="G221" i="8" l="1"/>
  <c r="C220" i="8"/>
  <c r="C208" i="8"/>
  <c r="C77" i="8"/>
  <c r="C58" i="8"/>
  <c r="C45" i="8"/>
  <c r="G45" i="8" s="1"/>
  <c r="F221" i="8" l="1"/>
  <c r="C15" i="9"/>
  <c r="F13" i="9" s="1"/>
  <c r="F217" i="8"/>
  <c r="F218" i="8"/>
  <c r="F219" i="8"/>
  <c r="C73" i="9"/>
  <c r="D73" i="9"/>
  <c r="F73" i="9"/>
  <c r="C77" i="9"/>
  <c r="D77" i="9"/>
  <c r="F77" i="9"/>
  <c r="D77" i="8"/>
  <c r="F220" i="8" l="1"/>
  <c r="F12" i="9"/>
  <c r="F46" i="8"/>
  <c r="D46" i="8"/>
  <c r="G46" i="8"/>
  <c r="C46" i="8" l="1"/>
  <c r="D308" i="9"/>
  <c r="G314" i="9" s="1"/>
  <c r="C308" i="9"/>
  <c r="F311" i="9" s="1"/>
  <c r="D330" i="9"/>
  <c r="G336" i="9" s="1"/>
  <c r="C330" i="9"/>
  <c r="F333" i="9" s="1"/>
  <c r="F301" i="9" l="1"/>
  <c r="G303" i="9"/>
  <c r="F302" i="9"/>
  <c r="G304" i="9"/>
  <c r="F306" i="9"/>
  <c r="G305" i="9"/>
  <c r="F312" i="9"/>
  <c r="G310" i="9"/>
  <c r="F307" i="9"/>
  <c r="G309" i="9"/>
  <c r="F300" i="9"/>
  <c r="F313" i="9"/>
  <c r="G311" i="9"/>
  <c r="F303" i="9"/>
  <c r="F309" i="9"/>
  <c r="G300" i="9"/>
  <c r="G306" i="9"/>
  <c r="G312" i="9"/>
  <c r="F304" i="9"/>
  <c r="F310" i="9"/>
  <c r="G301" i="9"/>
  <c r="G307" i="9"/>
  <c r="G313" i="9"/>
  <c r="F314" i="9"/>
  <c r="F305" i="9"/>
  <c r="G302" i="9"/>
  <c r="G331" i="9"/>
  <c r="F332" i="9"/>
  <c r="G335" i="9"/>
  <c r="F328" i="9"/>
  <c r="G332" i="9"/>
  <c r="F334" i="9"/>
  <c r="F336" i="9"/>
  <c r="G327" i="9"/>
  <c r="G333" i="9"/>
  <c r="F326" i="9"/>
  <c r="G329" i="9"/>
  <c r="F327" i="9"/>
  <c r="F322" i="9"/>
  <c r="G325" i="9"/>
  <c r="F323" i="9"/>
  <c r="F329" i="9"/>
  <c r="F335" i="9"/>
  <c r="G326" i="9"/>
  <c r="F324" i="9"/>
  <c r="F325" i="9"/>
  <c r="F331" i="9"/>
  <c r="G322" i="9"/>
  <c r="G328" i="9"/>
  <c r="G334" i="9"/>
  <c r="G323" i="9"/>
  <c r="G324" i="9"/>
  <c r="F308" i="9" l="1"/>
  <c r="G308" i="9"/>
  <c r="G330" i="9"/>
  <c r="F330" i="9"/>
  <c r="D207" i="9" l="1"/>
  <c r="G209" i="9" s="1"/>
  <c r="C207" i="9"/>
  <c r="F212" i="9" s="1"/>
  <c r="D229" i="9"/>
  <c r="G233" i="9" s="1"/>
  <c r="C229" i="9"/>
  <c r="F235" i="9" s="1"/>
  <c r="F201" i="9" l="1"/>
  <c r="F208" i="9"/>
  <c r="F202" i="9"/>
  <c r="F213" i="9"/>
  <c r="G206" i="9"/>
  <c r="G200" i="9"/>
  <c r="G202" i="9"/>
  <c r="G205" i="9"/>
  <c r="G210" i="9"/>
  <c r="G199" i="9"/>
  <c r="G211" i="9"/>
  <c r="F224" i="9"/>
  <c r="G212" i="9"/>
  <c r="F225" i="9"/>
  <c r="F231" i="9"/>
  <c r="G222" i="9"/>
  <c r="G228" i="9"/>
  <c r="G234" i="9"/>
  <c r="F210" i="9"/>
  <c r="F199" i="9"/>
  <c r="F205" i="9"/>
  <c r="F211" i="9"/>
  <c r="G203" i="9"/>
  <c r="G208" i="9"/>
  <c r="F221" i="9"/>
  <c r="F227" i="9"/>
  <c r="F233" i="9"/>
  <c r="G224" i="9"/>
  <c r="G230" i="9"/>
  <c r="F230" i="9"/>
  <c r="G221" i="9"/>
  <c r="G227" i="9"/>
  <c r="F203" i="9"/>
  <c r="F209" i="9"/>
  <c r="F204" i="9"/>
  <c r="G201" i="9"/>
  <c r="G213" i="9"/>
  <c r="F226" i="9"/>
  <c r="F232" i="9"/>
  <c r="G223" i="9"/>
  <c r="G235" i="9"/>
  <c r="F200" i="9"/>
  <c r="F206" i="9"/>
  <c r="G204" i="9"/>
  <c r="F222" i="9"/>
  <c r="F228" i="9"/>
  <c r="F234" i="9"/>
  <c r="G225" i="9"/>
  <c r="G231" i="9"/>
  <c r="F223" i="9"/>
  <c r="G226" i="9"/>
  <c r="G232" i="9"/>
  <c r="G207" i="9" l="1"/>
  <c r="F207" i="9"/>
  <c r="G229" i="9"/>
  <c r="F229" i="9"/>
  <c r="F53" i="8" l="1"/>
  <c r="F56" i="8"/>
  <c r="F54" i="8"/>
  <c r="F55" i="8"/>
  <c r="F57" i="8"/>
  <c r="C167" i="8"/>
  <c r="D167" i="8"/>
  <c r="D295" i="9"/>
  <c r="G276" i="9" s="1"/>
  <c r="C295" i="9"/>
  <c r="D194" i="9"/>
  <c r="G171" i="9" s="1"/>
  <c r="C194" i="9"/>
  <c r="F170" i="9" s="1"/>
  <c r="F58" i="8" l="1"/>
  <c r="F95" i="8"/>
  <c r="F94" i="8"/>
  <c r="F97" i="8"/>
  <c r="F96" i="8"/>
  <c r="F99" i="8"/>
  <c r="F93" i="8"/>
  <c r="F98" i="8"/>
  <c r="F276" i="9"/>
  <c r="F273" i="9"/>
  <c r="F173" i="9"/>
  <c r="G170" i="9"/>
  <c r="F271" i="9"/>
  <c r="G173" i="9"/>
  <c r="G272" i="9"/>
  <c r="G275" i="9"/>
  <c r="G274" i="9"/>
  <c r="G271" i="9"/>
  <c r="G273" i="9"/>
  <c r="F272" i="9"/>
  <c r="F275" i="9"/>
  <c r="F274" i="9"/>
  <c r="F171" i="9"/>
  <c r="F172" i="9"/>
  <c r="G172" i="9"/>
  <c r="G174" i="9" l="1"/>
  <c r="G175" i="9"/>
  <c r="F174" i="9"/>
  <c r="F175" i="9"/>
  <c r="D44" i="9"/>
  <c r="C44" i="9"/>
  <c r="G165" i="8" l="1"/>
  <c r="F164" i="8"/>
  <c r="D153" i="8"/>
  <c r="G138" i="8" s="1"/>
  <c r="C153" i="8"/>
  <c r="F138" i="8" s="1"/>
  <c r="D127" i="8"/>
  <c r="G112" i="8" s="1"/>
  <c r="C127" i="8"/>
  <c r="F112" i="8" s="1"/>
  <c r="F70" i="8"/>
  <c r="F74" i="8" l="1"/>
  <c r="F76" i="8"/>
  <c r="F80" i="8"/>
  <c r="G164" i="8"/>
  <c r="F73" i="8"/>
  <c r="F78" i="8"/>
  <c r="F72" i="8"/>
  <c r="F79" i="8"/>
  <c r="F165" i="8"/>
  <c r="F82" i="8"/>
  <c r="F14" i="9"/>
  <c r="F71" i="8"/>
  <c r="F75" i="8"/>
  <c r="F77" i="8" l="1"/>
  <c r="F100" i="8"/>
  <c r="F15" i="9"/>
  <c r="G293" i="9" l="1"/>
  <c r="F294" i="9"/>
  <c r="G192" i="9"/>
  <c r="F19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F207" i="8"/>
  <c r="C179" i="8"/>
  <c r="F176" i="8" s="1"/>
  <c r="F166" i="8"/>
  <c r="F167" i="8" s="1"/>
  <c r="G141" i="8"/>
  <c r="F160" i="8"/>
  <c r="G135" i="8"/>
  <c r="F136" i="8"/>
  <c r="G125" i="8"/>
  <c r="D100" i="8"/>
  <c r="G109" i="8" s="1"/>
  <c r="G82" i="8"/>
  <c r="F64" i="8"/>
  <c r="C15" i="8"/>
  <c r="F215" i="8" l="1"/>
  <c r="G95" i="8"/>
  <c r="G74" i="8"/>
  <c r="G98" i="8"/>
  <c r="G70" i="8"/>
  <c r="G113" i="8"/>
  <c r="G119" i="8"/>
  <c r="F277" i="9"/>
  <c r="F176" i="9"/>
  <c r="F181" i="9"/>
  <c r="G71" i="8"/>
  <c r="G75" i="8"/>
  <c r="G80" i="8"/>
  <c r="G72" i="8"/>
  <c r="G76" i="8"/>
  <c r="G73" i="8"/>
  <c r="G81" i="8"/>
  <c r="G78" i="8"/>
  <c r="F185" i="9"/>
  <c r="F286" i="9"/>
  <c r="G185" i="9"/>
  <c r="G176" i="9"/>
  <c r="F195" i="8"/>
  <c r="G87" i="8"/>
  <c r="F198" i="8"/>
  <c r="F204" i="8"/>
  <c r="G116" i="8"/>
  <c r="G122" i="8"/>
  <c r="G286" i="9"/>
  <c r="F179" i="9"/>
  <c r="F188" i="9"/>
  <c r="F280" i="9"/>
  <c r="F289" i="9"/>
  <c r="G86" i="8"/>
  <c r="F200" i="8"/>
  <c r="F209" i="8"/>
  <c r="F282" i="9"/>
  <c r="F291" i="9"/>
  <c r="G277" i="9"/>
  <c r="F194" i="8"/>
  <c r="F203" i="8"/>
  <c r="F213" i="8"/>
  <c r="G166" i="8"/>
  <c r="G147" i="8"/>
  <c r="G151" i="8"/>
  <c r="G144" i="8"/>
  <c r="G131" i="8"/>
  <c r="G136" i="8"/>
  <c r="G114" i="8"/>
  <c r="G117" i="8"/>
  <c r="G120" i="8"/>
  <c r="G123" i="8"/>
  <c r="G126" i="8"/>
  <c r="G128" i="8"/>
  <c r="G133" i="8"/>
  <c r="G115" i="8"/>
  <c r="G118" i="8"/>
  <c r="G121" i="8"/>
  <c r="G124" i="8"/>
  <c r="G130" i="8"/>
  <c r="G134" i="8"/>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9" i="8"/>
  <c r="F62" i="8"/>
  <c r="F60" i="8"/>
  <c r="F63" i="8"/>
  <c r="F61" i="8"/>
  <c r="F179" i="8" l="1"/>
  <c r="G77" i="8"/>
  <c r="G100" i="8"/>
  <c r="F295" i="9"/>
  <c r="G295" i="9"/>
  <c r="F194" i="9"/>
  <c r="G194" i="9"/>
  <c r="G127" i="8"/>
  <c r="F127" i="8"/>
  <c r="F153" i="8"/>
  <c r="G153" i="8"/>
  <c r="G167" i="8"/>
  <c r="F208" i="8"/>
</calcChain>
</file>

<file path=xl/sharedStrings.xml><?xml version="1.0" encoding="utf-8"?>
<sst xmlns="http://schemas.openxmlformats.org/spreadsheetml/2006/main" count="1932" uniqueCount="1168">
  <si>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</si>
  <si>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</si>
  <si>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</si>
  <si>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</si>
  <si>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</si>
  <si>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</si>
  <si>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</si>
  <si>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</si>
  <si>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</si>
  <si>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</si>
  <si>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</si>
  <si>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</si>
  <si>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</si>
  <si>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</si>
  <si>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</si>
  <si>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</si>
  <si>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</si>
  <si>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</si>
  <si>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</si>
  <si>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</si>
  <si>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</si>
  <si>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</si>
  <si>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</si>
  <si>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</si>
  <si>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</si>
  <si>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</si>
  <si>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</si>
  <si>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</si>
  <si>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</si>
  <si>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</si>
  <si>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</si>
  <si>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</si>
  <si>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</si>
  <si>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</si>
  <si>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</si>
  <si>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</si>
  <si>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</si>
  <si>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</si>
  <si>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</si>
  <si>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</si>
  <si>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</si>
  <si>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</si>
  <si>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</si>
  <si>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</si>
  <si>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</si>
  <si>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</si>
  <si>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</si>
  <si>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</si>
  <si>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</si>
  <si>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</si>
  <si>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</si>
  <si>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</si>
  <si>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</si>
  <si>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</si>
  <si>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</si>
  <si>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</si>
  <si>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</si>
  <si>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</si>
  <si>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</si>
  <si>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</si>
  <si>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</si>
  <si>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</si>
  <si>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</si>
  <si>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</si>
  <si>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</si>
  <si>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</si>
  <si>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</si>
  <si>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</si>
  <si>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</si>
  <si>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</si>
  <si>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</si>
  <si>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</si>
  <si>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</si>
  <si>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</si>
  <si>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</si>
  <si>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</si>
  <si>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</si>
  <si>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</si>
  <si>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</si>
  <si>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</si>
  <si>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</si>
  <si>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</si>
  <si>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</si>
  <si>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</si>
  <si>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</si>
  <si>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</si>
  <si>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</si>
  <si>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</si>
  <si>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</si>
  <si>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</si>
  <si>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</si>
  <si>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</si>
  <si>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</si>
  <si>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</si>
  <si>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</si>
  <si>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</si>
  <si>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</si>
  <si>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</si>
  <si>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</si>
  <si>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</si>
  <si>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</si>
  <si>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</si>
  <si>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</si>
  <si>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</si>
  <si>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</si>
  <si>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</si>
  <si>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</si>
  <si>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</si>
  <si>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</si>
  <si>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</si>
  <si>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</si>
  <si>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</si>
  <si>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</si>
  <si>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</si>
  <si>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</si>
  <si>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</si>
  <si>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</si>
  <si>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</si>
  <si>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</si>
  <si>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</si>
  <si>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</si>
  <si>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</si>
  <si>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</si>
  <si>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</si>
  <si>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</si>
  <si>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</si>
  <si>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</si>
  <si>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</si>
  <si>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</si>
  <si>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</si>
  <si>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</si>
  <si>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</si>
  <si>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</si>
  <si>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</si>
  <si>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</si>
  <si>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</si>
  <si>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</si>
  <si>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</si>
  <si>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</si>
  <si>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</si>
  <si>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</si>
  <si>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</si>
  <si>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</si>
  <si>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</si>
  <si>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</si>
  <si>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</si>
  <si>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</si>
  <si>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</si>
  <si>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</si>
  <si>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</si>
  <si>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</si>
  <si>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</si>
  <si>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</si>
  <si>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</si>
  <si>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</si>
  <si>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</si>
  <si>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</si>
  <si>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</si>
  <si>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</si>
  <si>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</si>
  <si>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</si>
  <si>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</si>
  <si>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</si>
  <si>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</si>
  <si>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</si>
  <si>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</si>
  <si>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</si>
  <si>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</si>
  <si>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</si>
  <si>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</si>
  <si>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</si>
  <si>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</si>
  <si>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</si>
  <si>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</si>
  <si>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</si>
  <si>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</si>
  <si>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</si>
  <si>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</si>
  <si>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</si>
  <si>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</si>
  <si>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</si>
  <si>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</si>
  <si>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</si>
  <si>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</si>
  <si>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</si>
  <si>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</si>
  <si>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</si>
  <si>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</si>
  <si>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</si>
  <si>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</si>
  <si>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</si>
  <si>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</si>
  <si>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</si>
  <si>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</si>
  <si>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</si>
  <si>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</si>
  <si>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</si>
  <si>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</si>
  <si>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</si>
  <si>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</si>
  <si>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</si>
  <si>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</si>
  <si>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</si>
  <si>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</si>
  <si>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</si>
  <si>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</si>
  <si>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</si>
  <si>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</si>
  <si>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</si>
  <si>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</si>
  <si>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</si>
  <si>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</si>
  <si>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</si>
  <si>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</si>
  <si>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</si>
  <si>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</si>
  <si>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</si>
  <si>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</si>
  <si>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</si>
  <si>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</si>
  <si>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</si>
  <si>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</si>
  <si>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</si>
  <si>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</si>
  <si>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</si>
  <si>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</si>
  <si>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</si>
  <si>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</si>
  <si>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</si>
  <si>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</si>
  <si>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</si>
  <si>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</si>
  <si>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</si>
  <si>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</si>
  <si>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</si>
  <si>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</si>
  <si>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</si>
  <si>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</si>
  <si>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</si>
  <si>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</si>
  <si>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</si>
  <si>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</si>
  <si>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</si>
  <si>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</si>
  <si>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</si>
  <si>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</si>
  <si>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</si>
  <si>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</si>
  <si>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</si>
  <si>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</si>
  <si>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</si>
  <si>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</si>
  <si>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</si>
  <si>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</si>
  <si>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</si>
  <si>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</si>
  <si>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</si>
  <si>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</si>
  <si>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</si>
  <si>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</si>
  <si>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</si>
  <si>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</si>
  <si>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</si>
  <si>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</si>
  <si>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</si>
  <si>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</si>
  <si>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</si>
  <si>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</si>
  <si>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</si>
  <si>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</si>
  <si>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</si>
  <si>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</si>
  <si>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</si>
  <si>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</si>
  <si>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</si>
  <si>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</si>
  <si>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</si>
  <si>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</si>
  <si>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</si>
  <si>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</si>
  <si>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</si>
  <si>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</si>
  <si>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</si>
  <si>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</si>
  <si>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</si>
  <si>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</si>
  <si>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</si>
  <si>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</si>
  <si>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</si>
  <si>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</si>
  <si>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</si>
  <si>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</si>
  <si>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</si>
  <si>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</si>
  <si>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</si>
  <si>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</si>
  <si>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</si>
  <si>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</si>
  <si>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</si>
  <si>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</si>
  <si>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</si>
  <si>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</si>
  <si>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</si>
  <si>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</si>
  <si>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</si>
  <si>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</si>
  <si>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</si>
  <si>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</si>
  <si>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</si>
  <si>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</si>
  <si>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</si>
  <si>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</si>
  <si>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</si>
  <si>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</si>
  <si>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</si>
  <si>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</si>
  <si>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</si>
  <si>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</si>
  <si>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</si>
  <si>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</si>
  <si>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</si>
  <si>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</si>
  <si>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</si>
  <si>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</si>
  <si>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</si>
  <si>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</si>
  <si>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</si>
  <si>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</si>
  <si>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</si>
  <si>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</si>
  <si>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</si>
  <si>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</si>
  <si>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</si>
  <si>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</si>
  <si>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</si>
  <si>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</si>
  <si>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</si>
  <si>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</si>
  <si>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</si>
  <si>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</si>
  <si>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</si>
  <si>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</si>
  <si>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</si>
  <si>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</si>
  <si>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</si>
  <si>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</si>
  <si>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</si>
  <si>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</si>
  <si>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</si>
  <si>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</si>
  <si>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</si>
  <si>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</si>
  <si>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</si>
  <si>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</si>
  <si>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</si>
  <si>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</si>
  <si>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</si>
  <si>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</si>
  <si>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</si>
  <si>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</si>
  <si>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</si>
  <si>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</si>
  <si>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</si>
  <si>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</si>
  <si>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</si>
  <si>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</si>
  <si>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</si>
  <si>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</si>
  <si>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</si>
  <si>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</si>
  <si>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</si>
  <si>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</si>
  <si>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</si>
  <si>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</si>
  <si>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</si>
  <si>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</si>
  <si>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</si>
  <si>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</si>
  <si>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</si>
  <si>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</si>
  <si>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</si>
  <si>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</si>
  <si>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</si>
  <si>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</si>
  <si>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</si>
  <si>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</si>
  <si>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</si>
  <si>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</si>
  <si>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</si>
  <si>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</si>
  <si>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</si>
  <si>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</si>
  <si>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</si>
  <si>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</si>
  <si>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</si>
  <si>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</si>
  <si>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</si>
  <si>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</si>
  <si>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</si>
  <si>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</si>
  <si>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</si>
  <si>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</si>
  <si>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</si>
  <si>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</si>
  <si>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</si>
  <si>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</si>
  <si>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</si>
  <si>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</si>
  <si>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</si>
  <si>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</si>
  <si>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</si>
  <si>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</si>
  <si>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</si>
  <si>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</si>
  <si>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</si>
  <si>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</si>
  <si>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</si>
  <si>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</si>
  <si>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</si>
  <si>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</si>
  <si>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</si>
  <si>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</si>
  <si>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</si>
  <si>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</si>
  <si>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</si>
  <si>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</si>
  <si>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</si>
  <si>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</si>
  <si>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</si>
  <si>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</si>
  <si>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</si>
  <si>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</si>
  <si>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</si>
  <si>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</si>
  <si>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</si>
  <si>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</si>
  <si>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</si>
  <si>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</si>
  <si>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</si>
  <si>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</si>
  <si>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</si>
  <si>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</si>
  <si>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</si>
  <si>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</si>
  <si>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</si>
  <si>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</si>
  <si>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</si>
  <si>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</si>
  <si>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</si>
  <si>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</si>
  <si>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</si>
  <si>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</si>
  <si>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</si>
  <si>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</si>
  <si>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</si>
  <si>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</si>
  <si>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</si>
  <si>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</si>
  <si>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</si>
  <si>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</si>
  <si>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</si>
  <si>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</si>
  <si>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</si>
  <si>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</si>
  <si>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</si>
  <si>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</si>
  <si>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</si>
  <si>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</si>
  <si>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</si>
  <si>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</si>
  <si>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</si>
  <si>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</si>
  <si>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</si>
  <si>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</si>
  <si>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</si>
  <si>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</si>
  <si>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</si>
  <si>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</si>
  <si>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</si>
  <si>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</si>
  <si>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</si>
  <si>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</si>
  <si>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</si>
  <si>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</si>
  <si>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</si>
  <si>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</si>
  <si>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</si>
  <si>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</si>
  <si>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</si>
  <si>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</si>
  <si>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</si>
  <si>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</si>
  <si>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</si>
  <si>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</si>
  <si>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</si>
  <si>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</si>
  <si>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</si>
  <si>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</si>
  <si>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</si>
  <si>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</si>
  <si>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</si>
  <si>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</si>
  <si>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</si>
  <si>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</si>
  <si>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</si>
  <si>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</si>
  <si>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</si>
  <si>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</si>
  <si>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</si>
  <si>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</si>
  <si>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</si>
  <si>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</si>
  <si>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</si>
  <si>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</si>
  <si>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</si>
  <si>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</si>
  <si>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</si>
  <si>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</si>
  <si>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</si>
  <si>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</si>
  <si>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</si>
  <si>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</si>
  <si>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</si>
  <si>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</si>
  <si>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</si>
  <si>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</si>
  <si>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</si>
  <si>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</si>
  <si>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</si>
  <si>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</si>
  <si>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</si>
  <si>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</si>
  <si>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</si>
  <si>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</si>
  <si>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</si>
  <si>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</si>
  <si>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</si>
  <si>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</si>
  <si>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</si>
  <si>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</si>
  <si>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</si>
  <si>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</si>
  <si>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</si>
  <si>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</si>
  <si>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</si>
  <si>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</si>
  <si>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</si>
  <si>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</si>
  <si>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</si>
  <si>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</si>
  <si>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</si>
  <si>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</si>
  <si>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</si>
  <si>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</si>
  <si>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</si>
  <si>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</si>
  <si>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</si>
  <si>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</si>
  <si>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</si>
  <si>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</si>
  <si>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</si>
  <si>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</si>
  <si>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</si>
  <si>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</si>
  <si>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</si>
  <si>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</si>
  <si>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</si>
  <si>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</si>
  <si>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</si>
  <si>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</si>
  <si>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</si>
  <si>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</si>
  <si>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</si>
  <si>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</si>
  <si>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</si>
  <si>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</si>
  <si>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</si>
  <si>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</si>
  <si>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</si>
  <si>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</si>
  <si>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</si>
  <si>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</si>
  <si>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</si>
  <si>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</si>
  <si>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</si>
  <si>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</si>
  <si>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</si>
  <si>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</si>
  <si>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</si>
  <si>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</si>
  <si>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</si>
  <si>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</si>
  <si>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</si>
  <si>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</si>
  <si>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</si>
  <si>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</si>
  <si>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</si>
  <si>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</si>
  <si>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</si>
  <si>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</si>
  <si>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</si>
  <si>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</si>
  <si>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</si>
  <si>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</si>
  <si>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</si>
  <si>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</si>
  <si>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</si>
  <si>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</si>
  <si>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</si>
  <si>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</si>
  <si>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</si>
  <si>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</si>
  <si>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</si>
  <si>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</si>
  <si>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</si>
  <si>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</si>
  <si>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</si>
  <si>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</si>
  <si>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</si>
  <si>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</si>
  <si>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</si>
  <si>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</si>
  <si>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</si>
  <si>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</si>
  <si>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</si>
  <si>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</si>
  <si>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</si>
  <si>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</si>
  <si>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</si>
  <si>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</si>
  <si>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</si>
  <si>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</si>
  <si>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</si>
  <si>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</si>
  <si>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</si>
  <si>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</si>
  <si>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</si>
  <si>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</si>
  <si>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</si>
  <si>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</si>
  <si>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</si>
  <si>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</si>
  <si>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</si>
  <si>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</si>
  <si>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</si>
  <si>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</si>
  <si>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</si>
  <si>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</si>
  <si>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</si>
  <si>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</si>
  <si>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</si>
  <si>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</si>
  <si>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</si>
  <si>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</si>
  <si>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</si>
  <si>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</si>
  <si>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</si>
  <si>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</si>
  <si>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</si>
  <si>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</si>
  <si>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</si>
  <si>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</si>
  <si>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</si>
  <si>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</si>
  <si>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</si>
  <si>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</si>
  <si>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</si>
  <si>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</si>
  <si>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</si>
  <si>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</si>
  <si>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</si>
  <si>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</si>
  <si>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</si>
  <si>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</si>
  <si>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</si>
  <si>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</si>
  <si>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</si>
  <si>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</si>
  <si>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</si>
  <si>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</si>
  <si>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</si>
  <si>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</si>
  <si>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</si>
  <si>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</si>
  <si>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</si>
  <si>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</si>
  <si>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</si>
  <si>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</si>
  <si>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</si>
  <si>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</si>
  <si>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</si>
  <si>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</si>
  <si>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</si>
  <si>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</si>
  <si>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</si>
  <si>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</si>
  <si>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</si>
  <si>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</si>
  <si>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</si>
  <si>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</si>
  <si>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</si>
  <si>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</si>
  <si>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</si>
  <si>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</si>
  <si>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</si>
  <si>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</si>
  <si>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</si>
  <si>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</si>
  <si>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</si>
  <si>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</si>
  <si>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</si>
  <si>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</si>
  <si>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</si>
  <si>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</si>
  <si>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</si>
  <si>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</si>
  <si>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</si>
  <si>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</si>
  <si>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</si>
  <si>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</si>
  <si>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</si>
  <si>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</si>
  <si>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</si>
  <si>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</si>
  <si>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</si>
  <si>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</si>
  <si>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</si>
  <si>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</si>
  <si>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</si>
  <si>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</si>
  <si>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</si>
  <si>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</si>
  <si>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</si>
  <si>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</si>
  <si>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</si>
  <si>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</si>
  <si>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</si>
  <si>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</si>
  <si>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</si>
  <si>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</si>
  <si>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</si>
  <si>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</si>
  <si>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</si>
  <si>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</si>
  <si>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</si>
  <si>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</si>
  <si>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</si>
  <si>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</si>
  <si>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</si>
  <si>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</si>
  <si>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</si>
  <si>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</si>
  <si>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</si>
  <si>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</si>
  <si>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</si>
  <si>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</si>
  <si>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</si>
  <si>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</si>
  <si>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</si>
  <si>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</si>
  <si>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</si>
  <si>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</si>
  <si>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</si>
  <si>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</si>
  <si>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</si>
  <si>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</si>
  <si>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</si>
  <si>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</si>
  <si>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</si>
  <si>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</si>
  <si>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</si>
  <si>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</si>
  <si>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</si>
  <si>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</si>
  <si>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</si>
  <si>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</si>
  <si>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</si>
  <si>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</si>
  <si>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</si>
  <si>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</si>
  <si>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</si>
  <si>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</si>
  <si>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</si>
  <si>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</si>
  <si>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</si>
  <si>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</si>
  <si>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</si>
  <si>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</si>
  <si>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</si>
  <si>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</si>
  <si>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</si>
  <si>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</si>
  <si>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</si>
  <si>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</si>
  <si>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</si>
  <si>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</si>
  <si>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</si>
  <si>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</si>
  <si>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</si>
  <si>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</si>
  <si>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</si>
  <si>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</si>
  <si>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</si>
  <si>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</si>
  <si>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</si>
  <si>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</si>
  <si>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</si>
  <si>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</si>
  <si>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</si>
  <si>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</si>
  <si>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</si>
  <si>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</si>
  <si>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</si>
  <si>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</si>
  <si>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</si>
  <si>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</si>
  <si>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</si>
  <si>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</si>
  <si>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</si>
  <si>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</si>
  <si>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</si>
  <si>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</si>
  <si>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</si>
  <si>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</si>
  <si>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</si>
  <si>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</si>
  <si>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</si>
  <si>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</si>
  <si>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</si>
  <si>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</si>
  <si>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</si>
  <si>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</si>
  <si>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</si>
  <si>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</si>
  <si>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</si>
  <si>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</si>
  <si>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</si>
  <si>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</si>
  <si>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</si>
  <si>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</si>
  <si>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</si>
  <si>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</si>
  <si>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</si>
  <si>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</si>
  <si>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</si>
  <si>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</si>
  <si>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</si>
  <si>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</si>
  <si>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</si>
  <si>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</si>
  <si>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</si>
  <si>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</si>
  <si>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</si>
  <si>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</si>
  <si>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</si>
  <si>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</si>
  <si>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</si>
  <si>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</si>
  <si>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</si>
  <si>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</si>
  <si>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</si>
  <si>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</si>
  <si>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</si>
  <si>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</si>
  <si>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</si>
  <si>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</si>
  <si>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</si>
  <si>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</si>
  <si>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</si>
  <si>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</si>
  <si>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</si>
  <si>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</si>
  <si>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</si>
  <si>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</si>
  <si>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</si>
  <si>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</si>
  <si>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</si>
  <si>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</si>
  <si>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</si>
  <si>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</si>
  <si>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</si>
  <si>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</si>
  <si>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</si>
  <si>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</si>
  <si>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</si>
  <si>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</si>
  <si>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</si>
  <si>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</si>
  <si>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</si>
  <si>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</si>
  <si>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</si>
  <si>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</si>
  <si>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</si>
  <si>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</si>
  <si>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</si>
  <si>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</si>
  <si>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</si>
  <si>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</si>
  <si>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</si>
  <si>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</si>
  <si>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</si>
  <si>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</si>
  <si>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</si>
  <si>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</si>
  <si>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</si>
  <si>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</si>
  <si>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</si>
  <si>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</si>
  <si>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</si>
  <si>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</si>
  <si>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</si>
  <si>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</si>
  <si>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</si>
  <si>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</si>
  <si>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</si>
  <si>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</si>
  <si>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</si>
  <si>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</si>
  <si>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</si>
  <si>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</si>
  <si>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</si>
  <si>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</si>
  <si>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</si>
  <si>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</si>
  <si>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</si>
  <si>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</si>
  <si>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</si>
  <si>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</si>
  <si>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</si>
  <si>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</si>
  <si>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</si>
  <si>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</si>
  <si>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</si>
  <si>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</si>
  <si>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</si>
  <si>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</si>
  <si>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</si>
  <si>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</si>
  <si>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</si>
  <si>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</si>
  <si>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</si>
  <si>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</si>
  <si>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</si>
  <si>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</si>
  <si>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</si>
  <si>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</si>
  <si>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</si>
  <si>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</si>
  <si>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</si>
  <si>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</si>
  <si>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</si>
  <si>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</si>
  <si>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</si>
  <si>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</si>
  <si>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</si>
  <si>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</si>
  <si>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</si>
  <si>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</si>
  <si>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</si>
  <si>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</si>
  <si>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</si>
  <si>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</si>
  <si>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</si>
  <si>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</si>
  <si>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</si>
  <si>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</si>
  <si>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</si>
  <si>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</si>
  <si>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</si>
  <si>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</si>
  <si>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</si>
  <si>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</si>
  <si>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</si>
  <si>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</si>
  <si>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</si>
  <si>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</si>
  <si>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</si>
  <si>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</si>
  <si>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</si>
  <si>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</si>
  <si>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</si>
  <si>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</si>
  <si>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</si>
  <si>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</si>
  <si>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</si>
  <si>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</si>
  <si>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</si>
  <si>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</si>
  <si>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</si>
  <si>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</si>
  <si>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</si>
  <si>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</si>
  <si>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</si>
  <si>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</si>
  <si>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</si>
  <si>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</si>
  <si>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</si>
  <si>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</si>
  <si>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</si>
  <si>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AT0000A1D541</t>
  </si>
  <si>
    <t>QOXDBA037039</t>
  </si>
  <si>
    <t>QOXDBA031172</t>
  </si>
  <si>
    <t>QOXDBA031933</t>
  </si>
  <si>
    <t>QOXDBA032154</t>
  </si>
  <si>
    <t>QOXDBA032220</t>
  </si>
  <si>
    <t>AT0000A1JPX9</t>
  </si>
  <si>
    <t>XS1495631993</t>
  </si>
  <si>
    <t>AT0000A1ZYG2</t>
  </si>
  <si>
    <t>AT0000A228U7</t>
  </si>
  <si>
    <t>QOXDBA044266</t>
  </si>
  <si>
    <t>QOXDBA044274</t>
  </si>
  <si>
    <t>QOXDBA044449</t>
  </si>
  <si>
    <t>QOXDBA044431</t>
  </si>
  <si>
    <t>QOXDBA044415</t>
  </si>
  <si>
    <t>QOXDBA044464</t>
  </si>
  <si>
    <t>QOXDBA044290</t>
  </si>
  <si>
    <t>AT0000A28XS0</t>
  </si>
  <si>
    <t>AT0000A2B5W4</t>
  </si>
  <si>
    <t>AT0000A2AYV2</t>
  </si>
  <si>
    <t>AT0000A2D7C0</t>
  </si>
  <si>
    <t>AT0000A2CFT1</t>
  </si>
  <si>
    <t>AT0000A2SUG3</t>
  </si>
  <si>
    <t>AT0000A2SL32</t>
  </si>
  <si>
    <t>AT0000A2SQN7</t>
  </si>
  <si>
    <t>AT0000A2TMA1</t>
  </si>
  <si>
    <t>AT0000A2TWR4</t>
  </si>
  <si>
    <t>AT0000A2VJA3</t>
  </si>
  <si>
    <t>AT0000A2XLA5</t>
  </si>
  <si>
    <t>AT0000A2YD59</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</si>
  <si>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</si>
  <si>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</si>
  <si>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</si>
  <si>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</si>
  <si>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</si>
  <si>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</si>
  <si>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AT000B022132</t>
  </si>
  <si>
    <t>AT000B023247</t>
  </si>
  <si>
    <t>AT000B022876</t>
  </si>
  <si>
    <t>AT000B023262</t>
  </si>
  <si>
    <t>AT000B022819</t>
  </si>
  <si>
    <t>AT000B023015</t>
  </si>
  <si>
    <t>AT000B022736</t>
  </si>
  <si>
    <t>AT000B023114</t>
  </si>
  <si>
    <t>AT000B022207</t>
  </si>
  <si>
    <t>AT000B022496</t>
  </si>
  <si>
    <t>AT000B023296</t>
  </si>
  <si>
    <t>AT000B023254</t>
  </si>
  <si>
    <t>AT000B023221</t>
  </si>
  <si>
    <t>AT000B023155</t>
  </si>
  <si>
    <t>AT000B023148</t>
  </si>
  <si>
    <t>AT000B023130</t>
  </si>
  <si>
    <t>AT000B022124</t>
  </si>
  <si>
    <t>AT000B022744</t>
  </si>
  <si>
    <t>AT000B022850</t>
  </si>
  <si>
    <t>AT000B023023</t>
  </si>
  <si>
    <t>AT000B023205</t>
  </si>
  <si>
    <t>AT000B023338</t>
  </si>
  <si>
    <t>AT0000A30384</t>
  </si>
  <si>
    <t>AT0000A305S7</t>
  </si>
  <si>
    <t>AT0000A306D7</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</si>
  <si>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</si>
  <si>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</si>
  <si>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</si>
  <si>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</si>
  <si>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</si>
  <si>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</si>
  <si>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</si>
  <si>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</si>
  <si>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</si>
  <si>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</si>
  <si>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</si>
  <si>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</si>
  <si>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</si>
  <si>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</si>
  <si>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</si>
  <si>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</si>
  <si>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</si>
  <si>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</si>
  <si>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</si>
  <si>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</si>
  <si>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</si>
  <si>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</si>
  <si>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</si>
  <si>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</si>
  <si>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</si>
  <si>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</si>
  <si>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</si>
  <si>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</si>
  <si>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</si>
  <si>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</si>
  <si>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</si>
  <si>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</si>
  <si>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</si>
  <si>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</si>
  <si>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</si>
  <si>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</si>
  <si>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</si>
  <si>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</si>
  <si>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</si>
  <si>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</si>
  <si>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</si>
  <si>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</si>
  <si>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</si>
  <si>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</si>
  <si>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</si>
  <si>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</si>
  <si>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</si>
  <si>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</si>
  <si>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</si>
  <si>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</si>
  <si>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</si>
  <si>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</si>
  <si>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</si>
  <si>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</si>
  <si>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</si>
  <si>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</si>
  <si>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</si>
  <si>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</si>
  <si>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</si>
  <si>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</si>
  <si>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</si>
  <si>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</si>
  <si>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</si>
  <si>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</si>
  <si>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</si>
  <si>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</si>
  <si>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</si>
  <si>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</si>
  <si>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</si>
  <si>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</si>
  <si>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</si>
  <si>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</si>
  <si>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</si>
  <si>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</si>
  <si>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</si>
  <si>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</si>
  <si>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</si>
  <si>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</si>
  <si>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</si>
  <si>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AT0000A323Y8</t>
  </si>
  <si>
    <t>Europäische gedeckte Schuldverschreibung (Premium)</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</si>
  <si>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</si>
  <si>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</si>
  <si>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</si>
  <si>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</si>
  <si>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</si>
  <si>
    <t>QOXDBA050560</t>
  </si>
  <si>
    <t>AT0000A349J4</t>
  </si>
  <si>
    <t>AT0000A367F4</t>
  </si>
  <si>
    <t>AT0000A36C23</t>
  </si>
  <si>
    <t>AT0000A36G94</t>
  </si>
  <si>
    <t>AT0000A36JV6</t>
  </si>
  <si>
    <t>Y</t>
  </si>
  <si>
    <t>Art 129 compliant</t>
  </si>
  <si>
    <t>AT0000A3AJL2</t>
  </si>
  <si>
    <t>AT0000A3AVT0</t>
  </si>
  <si>
    <t>QOXDBA052855</t>
  </si>
  <si>
    <t>AT0000A3CY18</t>
  </si>
  <si>
    <t>Currency</t>
  </si>
  <si>
    <t>N</t>
  </si>
  <si>
    <t>Respond according to the terms of the bond. Probably according to Austrian Pfandbrief Act (§ 39 Abs 1, § 22) maturity extension may occur in case of insolvency.</t>
  </si>
  <si>
    <t>Maturity Extention Triggers
'Soft Bullet = N</t>
  </si>
  <si>
    <t>Soft Bullet (OHG.3.1)</t>
  </si>
  <si>
    <t>12 Harmonised Glossary - HG.1.7</t>
  </si>
  <si>
    <t>12 Harmonised Glossary - OHG.3.1</t>
  </si>
  <si>
    <t>Reporting Date: 02/10/2025</t>
  </si>
  <si>
    <t>Cut-off Date: 30/09/2025</t>
  </si>
  <si>
    <t xml:space="preserve"> AT0000A3PGM4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</si>
</sst>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00000,,"/>
    <numFmt numFmtId="169" formatCode="#,##0.00000000000,,"/>
    <numFmt numFmtId="170" formatCode="dd/mm/yyyy;@"/>
    <numFmt numFmtId="171" formatCode="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cellStyleXfs>
  <cellXfs count="16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0" fontId="67" fillId="0" borderId="0" xfId="0" applyFont="1" applyAlignment="1">
      <alignment horizontal="center" vertical="center" wrapText="1"/>
    </xf>
    <xf numFmtId="0" fontId="5" fillId="0" borderId="0" xfId="0" applyFont="1" applyAlignment="1">
      <alignment vertical="center" wrapText="1"/>
    </xf>
    <xf numFmtId="0" fontId="5" fillId="57" borderId="0" xfId="0" applyFont="1" applyFill="1" applyAlignment="1">
      <alignment horizontal="center" vertical="center" wrapText="1"/>
    </xf>
    <xf numFmtId="0" fontId="5" fillId="0" borderId="0" xfId="0" applyFont="1" applyAlignment="1">
      <alignment horizontal="center" vertical="center" wrapText="1"/>
    </xf>
    <xf numFmtId="0" fontId="5" fillId="4" borderId="34"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2" fontId="0" fillId="0" borderId="0" xfId="0" applyNumberFormat="1" applyAlignment="1">
      <alignment horizontal="center" vertical="center" wrapText="1"/>
    </xf>
    <xf numFmtId="0" fontId="5" fillId="4" borderId="0" xfId="0" quotePrefix="1" applyFont="1" applyFill="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0" fontId="27" fillId="0" borderId="0" xfId="2" applyFont="1" applyFill="1" applyBorder="1" applyAlignment="1">
      <alignment horizontal="center" vertical="center" wrapText="1"/>
    </xf>
    <xf numFmtId="170" fontId="0" fillId="0" borderId="0" xfId="0" applyNumberFormat="1"/>
    <xf numFmtId="170" fontId="16" fillId="3" borderId="0" xfId="0" quotePrefix="1" applyNumberFormat="1" applyFont="1" applyFill="1" applyAlignment="1">
      <alignment horizontal="center" vertical="center" wrapText="1"/>
    </xf>
    <xf numFmtId="170" fontId="18" fillId="3" borderId="0" xfId="0" applyNumberFormat="1" applyFont="1" applyFill="1" applyAlignment="1">
      <alignment horizontal="center"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43" fontId="0" fillId="0" borderId="0" xfId="104" applyFont="1"/>
    <xf numFmtId="43" fontId="0" fillId="0" borderId="0" xfId="104" applyFont="1" applyAlignment="1">
      <alignment horizontal="center" vertical="center" wrapText="1"/>
    </xf>
    <xf numFmtId="43" fontId="16" fillId="3" borderId="0" xfId="104" quotePrefix="1" applyFont="1" applyFill="1" applyAlignment="1">
      <alignment horizontal="center" vertical="center" wrapText="1"/>
    </xf>
    <xf numFmtId="171" fontId="3" fillId="0" borderId="0" xfId="0" applyNumberFormat="1" applyFont="1" applyAlignment="1">
      <alignment horizontal="center" vertical="center" wrapText="1"/>
    </xf>
    <xf numFmtId="171" fontId="18" fillId="3" borderId="0" xfId="0" applyNumberFormat="1" applyFont="1" applyFill="1" applyAlignment="1">
      <alignment horizontal="center" vertical="center" wrapText="1"/>
    </xf>
    <xf numFmtId="171" fontId="0" fillId="0" borderId="0" xfId="0" applyNumberFormat="1"/>
    <xf numFmtId="0" fontId="0" fillId="0" borderId="0" xfId="0" applyAlignment="1">
      <alignment vertical="center"/>
    </xf>
    <xf numFmtId="171" fontId="14" fillId="3" borderId="0" xfId="2" applyNumberFormat="1" applyFill="1" applyAlignment="1">
      <alignment horizontal="center" vertical="center" wrapText="1"/>
    </xf>
    <xf numFmtId="43" fontId="21" fillId="0" borderId="0" xfId="104" applyFont="1" applyAlignment="1">
      <alignment horizontal="center" vertical="center" wrapText="1"/>
    </xf>
    <xf numFmtId="43" fontId="0" fillId="0" borderId="0" xfId="104" applyFont="1" applyAlignment="1">
      <alignment vertical="center"/>
    </xf>
    <xf numFmtId="14" fontId="0" fillId="0" borderId="0" xfId="104" applyNumberFormat="1" applyFont="1"/>
    <xf numFmtId="10" fontId="2" fillId="0" borderId="0" xfId="1" applyNumberFormat="1" applyFont="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5">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1165</v>
      </c>
      <c r="G9" s="6"/>
      <c r="H9" s="6"/>
      <c r="I9" s="6"/>
      <c r="J9" s="7"/>
    </row>
    <row r="10" spans="2:10" ht="21" x14ac:dyDescent="0.25">
      <c r="B10" s="5"/>
      <c r="C10" s="6"/>
      <c r="D10" s="6"/>
      <c r="E10" s="6"/>
      <c r="F10" s="12" t="s">
        <v>1166</v>
      </c>
      <c r="G10" s="6"/>
      <c r="H10" s="6"/>
      <c r="I10" s="6"/>
      <c r="J10" s="7"/>
    </row>
    <row r="11" spans="2:10" ht="21.75" thickBot="1" x14ac:dyDescent="0.3">
      <c r="B11" s="5"/>
      <c r="C11" s="6"/>
      <c r="D11" s="6"/>
      <c r="E11" s="6"/>
      <c r="F11" s="12"/>
      <c r="G11" s="6"/>
      <c r="H11" s="6"/>
      <c r="I11" s="6"/>
      <c r="J11" s="7"/>
    </row>
    <row r="12" spans="2:10" ht="36" customHeight="1" thickBot="1" x14ac:dyDescent="0.3">
      <c r="B12" s="158" t="s">
        <v>1061</v>
      </c>
      <c r="C12" s="159"/>
      <c r="D12" s="159"/>
      <c r="E12" s="159"/>
      <c r="F12" s="159"/>
      <c r="G12" s="159"/>
      <c r="H12" s="159"/>
      <c r="I12" s="159"/>
      <c r="J12" s="160"/>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1" t="s">
        <v>13</v>
      </c>
      <c r="G22" s="6"/>
      <c r="H22" s="6"/>
      <c r="I22" s="6"/>
      <c r="J22" s="7"/>
    </row>
    <row r="23" spans="2:10" x14ac:dyDescent="0.25">
      <c r="B23" s="5"/>
      <c r="C23" s="6"/>
      <c r="D23" s="6"/>
      <c r="E23" s="6"/>
      <c r="F23" s="13"/>
      <c r="G23" s="6"/>
      <c r="H23" s="6"/>
      <c r="I23" s="6"/>
      <c r="J23" s="7"/>
    </row>
    <row r="24" spans="2:10" x14ac:dyDescent="0.25">
      <c r="B24" s="5"/>
      <c r="C24" s="6"/>
      <c r="D24" s="156" t="s">
        <v>1127</v>
      </c>
      <c r="E24" s="157" t="s">
        <v>14</v>
      </c>
      <c r="F24" s="157"/>
      <c r="G24" s="157"/>
      <c r="H24" s="157"/>
      <c r="I24" s="6"/>
      <c r="J24" s="7"/>
    </row>
    <row r="25" spans="2:10" x14ac:dyDescent="0.25">
      <c r="B25" s="5"/>
      <c r="C25" s="6"/>
      <c r="D25" s="82"/>
      <c r="E25" s="83"/>
      <c r="F25" s="83"/>
      <c r="G25" s="83"/>
      <c r="H25" s="82"/>
      <c r="I25" s="6"/>
      <c r="J25" s="7"/>
    </row>
    <row r="26" spans="2:10" x14ac:dyDescent="0.25">
      <c r="B26" s="5"/>
      <c r="C26" s="6"/>
      <c r="D26" s="156" t="s">
        <v>1128</v>
      </c>
      <c r="E26" s="157"/>
      <c r="F26" s="157"/>
      <c r="G26" s="157"/>
      <c r="H26" s="157"/>
      <c r="I26" s="6"/>
      <c r="J26" s="7"/>
    </row>
    <row r="27" spans="2:10" x14ac:dyDescent="0.25">
      <c r="B27" s="5"/>
      <c r="C27" s="6"/>
      <c r="D27" s="84"/>
      <c r="E27" s="84"/>
      <c r="F27" s="84"/>
      <c r="G27" s="84"/>
      <c r="H27" s="84"/>
      <c r="I27" s="6"/>
      <c r="J27" s="7"/>
    </row>
    <row r="28" spans="2:10" x14ac:dyDescent="0.25">
      <c r="B28" s="5"/>
      <c r="C28" s="6"/>
      <c r="D28" s="156" t="s">
        <v>1129</v>
      </c>
      <c r="E28" s="157" t="s">
        <v>14</v>
      </c>
      <c r="F28" s="157"/>
      <c r="G28" s="157"/>
      <c r="H28" s="157"/>
      <c r="I28" s="6"/>
      <c r="J28" s="7"/>
    </row>
    <row r="29" spans="2:10" x14ac:dyDescent="0.25">
      <c r="B29" s="5"/>
      <c r="C29" s="6"/>
      <c r="D29" s="83"/>
      <c r="E29" s="83"/>
      <c r="F29" s="83"/>
      <c r="G29" s="83"/>
      <c r="H29" s="83"/>
      <c r="I29" s="6"/>
      <c r="J29" s="7"/>
    </row>
    <row r="30" spans="2:10" x14ac:dyDescent="0.25">
      <c r="B30" s="5"/>
      <c r="C30" s="6"/>
      <c r="D30" s="156" t="s">
        <v>1130</v>
      </c>
      <c r="E30" s="157" t="s">
        <v>14</v>
      </c>
      <c r="F30" s="157"/>
      <c r="G30" s="157"/>
      <c r="H30" s="157"/>
      <c r="I30" s="6"/>
      <c r="J30" s="7"/>
    </row>
    <row r="31" spans="2:10" x14ac:dyDescent="0.25">
      <c r="B31" s="5"/>
      <c r="C31" s="6"/>
      <c r="D31" s="82"/>
      <c r="E31" s="82"/>
      <c r="F31" s="82"/>
      <c r="G31" s="82"/>
      <c r="H31" s="82"/>
      <c r="I31" s="6"/>
      <c r="J31" s="7"/>
    </row>
    <row r="32" spans="2:10" x14ac:dyDescent="0.25">
      <c r="B32" s="5"/>
      <c r="C32" s="6"/>
      <c r="D32" s="156" t="s">
        <v>1083</v>
      </c>
      <c r="E32" s="157" t="s">
        <v>14</v>
      </c>
      <c r="F32" s="157"/>
      <c r="G32" s="157"/>
      <c r="H32" s="157"/>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2.140625" style="20" customWidth="1"/>
    <col min="3" max="3" width="42.28515625" style="20" customWidth="1"/>
    <col min="4" max="4" width="34.7109375" style="20" customWidth="1"/>
    <col min="5" max="5" width="6.7109375" style="20" customWidth="1"/>
    <col min="6" max="6" width="24.28515625" style="51" bestFit="1" customWidth="1"/>
    <col min="7" max="7" width="30" style="93"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2"/>
      <c r="H1" s="19"/>
      <c r="I1" s="18"/>
      <c r="J1" s="19"/>
      <c r="K1" s="19"/>
      <c r="L1" s="19"/>
      <c r="M1" s="19"/>
    </row>
    <row r="2" spans="1:13" x14ac:dyDescent="0.25">
      <c r="A2" s="19"/>
      <c r="B2" s="19"/>
      <c r="C2" s="19"/>
      <c r="D2" s="19"/>
      <c r="E2" s="19"/>
      <c r="F2" s="93"/>
      <c r="H2" s="19"/>
      <c r="L2" s="19"/>
      <c r="M2" s="19"/>
    </row>
    <row r="3" spans="1:13" ht="18.75" x14ac:dyDescent="0.25">
      <c r="A3" s="21"/>
      <c r="B3" s="90" t="s">
        <v>15</v>
      </c>
      <c r="C3" s="89" t="s">
        <v>161</v>
      </c>
      <c r="D3" s="21"/>
      <c r="E3" s="21"/>
      <c r="F3" s="93"/>
      <c r="G3" s="104"/>
      <c r="H3" s="19"/>
      <c r="L3" s="19"/>
      <c r="M3" s="19"/>
    </row>
    <row r="4" spans="1:13" x14ac:dyDescent="0.25">
      <c r="H4" s="19"/>
      <c r="L4" s="19"/>
      <c r="M4" s="19"/>
    </row>
    <row r="5" spans="1:13" ht="18.75" x14ac:dyDescent="0.25">
      <c r="A5" s="23"/>
      <c r="B5" s="85" t="s">
        <v>16</v>
      </c>
      <c r="C5" s="78"/>
      <c r="E5" s="24"/>
      <c r="F5" s="94"/>
      <c r="H5" s="19"/>
      <c r="L5" s="19"/>
      <c r="M5" s="19"/>
    </row>
    <row r="6" spans="1:13" x14ac:dyDescent="0.25">
      <c r="B6" s="86" t="s">
        <v>17</v>
      </c>
      <c r="H6" s="19"/>
      <c r="L6" s="19"/>
      <c r="M6" s="19"/>
    </row>
    <row r="7" spans="1:13" x14ac:dyDescent="0.25">
      <c r="B7" s="87" t="s">
        <v>18</v>
      </c>
      <c r="H7" s="19"/>
      <c r="L7" s="19"/>
      <c r="M7" s="19"/>
    </row>
    <row r="8" spans="1:13" x14ac:dyDescent="0.25">
      <c r="B8" s="87" t="s">
        <v>19</v>
      </c>
      <c r="F8" s="51" t="s">
        <v>20</v>
      </c>
      <c r="H8" s="19"/>
      <c r="L8" s="19"/>
      <c r="M8" s="19"/>
    </row>
    <row r="9" spans="1:13" x14ac:dyDescent="0.25">
      <c r="B9" s="86" t="s">
        <v>1126</v>
      </c>
      <c r="H9" s="19"/>
      <c r="L9" s="19"/>
      <c r="M9" s="19"/>
    </row>
    <row r="10" spans="1:13" x14ac:dyDescent="0.25">
      <c r="B10" s="86" t="s">
        <v>21</v>
      </c>
      <c r="H10" s="19"/>
      <c r="L10" s="19"/>
      <c r="M10" s="19"/>
    </row>
    <row r="11" spans="1:13" x14ac:dyDescent="0.25">
      <c r="B11" s="88" t="s">
        <v>22</v>
      </c>
      <c r="H11" s="19"/>
      <c r="L11" s="19"/>
      <c r="M11" s="19"/>
    </row>
    <row r="12" spans="1:13" x14ac:dyDescent="0.25">
      <c r="B12" s="25"/>
      <c r="H12" s="19"/>
      <c r="L12" s="19"/>
      <c r="M12" s="19"/>
    </row>
    <row r="13" spans="1:13" ht="37.5" x14ac:dyDescent="0.25">
      <c r="A13" s="68" t="s">
        <v>23</v>
      </c>
      <c r="B13" s="68" t="s">
        <v>17</v>
      </c>
      <c r="C13" s="69"/>
      <c r="D13" s="69"/>
      <c r="E13" s="69"/>
      <c r="F13" s="95"/>
      <c r="G13" s="105"/>
      <c r="H13" s="19"/>
      <c r="L13" s="19"/>
      <c r="M13" s="19"/>
    </row>
    <row r="14" spans="1:13" x14ac:dyDescent="0.25">
      <c r="A14" s="20" t="s">
        <v>24</v>
      </c>
      <c r="B14" s="26" t="s">
        <v>0</v>
      </c>
      <c r="C14" s="20" t="s">
        <v>515</v>
      </c>
      <c r="E14" s="24"/>
      <c r="F14" s="94"/>
      <c r="H14" s="19"/>
      <c r="L14" s="19"/>
      <c r="M14" s="19"/>
    </row>
    <row r="15" spans="1:13" ht="30" x14ac:dyDescent="0.25">
      <c r="A15" s="20" t="s">
        <v>26</v>
      </c>
      <c r="B15" s="26" t="s">
        <v>27</v>
      </c>
      <c r="C15" s="20" t="str">
        <f>Introduction!F8</f>
        <v>Raiffeisenlandesbank Oberösterreich Aktiengesellschaft</v>
      </c>
      <c r="E15" s="24"/>
      <c r="F15" s="94"/>
      <c r="H15" s="19"/>
      <c r="L15" s="19"/>
      <c r="M15" s="19"/>
    </row>
    <row r="16" spans="1:13" x14ac:dyDescent="0.25">
      <c r="A16" s="20" t="s">
        <v>28</v>
      </c>
      <c r="B16" s="26" t="s">
        <v>29</v>
      </c>
      <c r="C16" s="46" t="s">
        <v>990</v>
      </c>
      <c r="E16" s="24"/>
      <c r="F16" s="94"/>
      <c r="H16" s="19"/>
      <c r="L16" s="19"/>
      <c r="M16" s="19"/>
    </row>
    <row r="17" spans="1:13" x14ac:dyDescent="0.25">
      <c r="A17" s="20" t="s">
        <v>30</v>
      </c>
      <c r="B17" s="26" t="s">
        <v>31</v>
      </c>
      <c r="C17" s="113">
        <v>45930</v>
      </c>
      <c r="E17" s="24"/>
      <c r="F17" s="94"/>
      <c r="H17" s="19"/>
      <c r="L17" s="19"/>
      <c r="M17" s="19"/>
    </row>
    <row r="18" spans="1:13" hidden="1" outlineLevel="1" x14ac:dyDescent="0.25">
      <c r="A18" s="20" t="s">
        <v>32</v>
      </c>
      <c r="B18" s="27" t="s">
        <v>33</v>
      </c>
      <c r="E18" s="24"/>
      <c r="F18" s="94"/>
      <c r="H18" s="19"/>
      <c r="L18" s="19"/>
      <c r="M18" s="19"/>
    </row>
    <row r="19" spans="1:13" hidden="1" outlineLevel="1" x14ac:dyDescent="0.25">
      <c r="A19" s="20" t="s">
        <v>34</v>
      </c>
      <c r="B19" s="27" t="s">
        <v>35</v>
      </c>
      <c r="E19" s="24"/>
      <c r="F19" s="94"/>
      <c r="H19" s="19"/>
      <c r="L19" s="19"/>
      <c r="M19" s="19"/>
    </row>
    <row r="20" spans="1:13" hidden="1" outlineLevel="1" x14ac:dyDescent="0.25">
      <c r="A20" s="20" t="s">
        <v>36</v>
      </c>
      <c r="B20" s="27"/>
      <c r="E20" s="24"/>
      <c r="F20" s="94"/>
      <c r="H20" s="19"/>
      <c r="L20" s="19"/>
      <c r="M20" s="19"/>
    </row>
    <row r="21" spans="1:13" hidden="1" outlineLevel="1" x14ac:dyDescent="0.25">
      <c r="A21" s="20" t="s">
        <v>37</v>
      </c>
      <c r="B21" s="27"/>
      <c r="E21" s="24"/>
      <c r="F21" s="94"/>
      <c r="H21" s="19"/>
      <c r="L21" s="19"/>
      <c r="M21" s="19"/>
    </row>
    <row r="22" spans="1:13" hidden="1" outlineLevel="1" x14ac:dyDescent="0.25">
      <c r="A22" s="20" t="s">
        <v>38</v>
      </c>
      <c r="B22" s="27"/>
      <c r="E22" s="24"/>
      <c r="F22" s="94"/>
      <c r="H22" s="19"/>
      <c r="L22" s="19"/>
      <c r="M22" s="19"/>
    </row>
    <row r="23" spans="1:13" hidden="1" outlineLevel="1" x14ac:dyDescent="0.25">
      <c r="A23" s="20" t="s">
        <v>39</v>
      </c>
      <c r="B23" s="27"/>
      <c r="E23" s="24"/>
      <c r="F23" s="94"/>
      <c r="H23" s="19"/>
      <c r="L23" s="19"/>
      <c r="M23" s="19"/>
    </row>
    <row r="24" spans="1:13" hidden="1" outlineLevel="1" x14ac:dyDescent="0.25">
      <c r="A24" s="20" t="s">
        <v>40</v>
      </c>
      <c r="B24" s="27"/>
      <c r="E24" s="24"/>
      <c r="F24" s="94"/>
      <c r="H24" s="19"/>
      <c r="L24" s="19"/>
      <c r="M24" s="19"/>
    </row>
    <row r="25" spans="1:13" hidden="1" outlineLevel="1" x14ac:dyDescent="0.25">
      <c r="A25" s="20" t="s">
        <v>41</v>
      </c>
      <c r="B25" s="27"/>
      <c r="E25" s="24"/>
      <c r="F25" s="94"/>
      <c r="H25" s="19"/>
      <c r="L25" s="19"/>
      <c r="M25" s="19"/>
    </row>
    <row r="26" spans="1:13" ht="18.75" collapsed="1" x14ac:dyDescent="0.25">
      <c r="A26" s="69"/>
      <c r="B26" s="68" t="s">
        <v>18</v>
      </c>
      <c r="C26" s="69"/>
      <c r="D26" s="69"/>
      <c r="E26" s="69"/>
      <c r="F26" s="95"/>
      <c r="G26" s="105"/>
      <c r="H26" s="19"/>
      <c r="L26" s="19"/>
      <c r="M26" s="19"/>
    </row>
    <row r="27" spans="1:13" x14ac:dyDescent="0.25">
      <c r="A27" s="20" t="s">
        <v>42</v>
      </c>
      <c r="B27" s="28" t="s">
        <v>1075</v>
      </c>
      <c r="C27" s="20" t="s">
        <v>1152</v>
      </c>
      <c r="D27" s="29"/>
      <c r="E27" s="29"/>
      <c r="F27" s="33"/>
      <c r="H27" s="19"/>
      <c r="L27" s="19"/>
      <c r="M27" s="19"/>
    </row>
    <row r="28" spans="1:13" x14ac:dyDescent="0.25">
      <c r="A28" s="20" t="s">
        <v>43</v>
      </c>
      <c r="B28" s="28" t="s">
        <v>44</v>
      </c>
      <c r="C28" s="20" t="s">
        <v>1153</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8"/>
      <c r="B36" s="68" t="s">
        <v>19</v>
      </c>
      <c r="C36" s="68"/>
      <c r="D36" s="69"/>
      <c r="E36" s="69"/>
      <c r="F36" s="95"/>
      <c r="G36" s="105"/>
      <c r="H36" s="19"/>
      <c r="L36" s="19"/>
      <c r="M36" s="19"/>
    </row>
    <row r="37" spans="1:13" x14ac:dyDescent="0.25">
      <c r="A37" s="72"/>
      <c r="B37" s="73" t="s">
        <v>53</v>
      </c>
      <c r="C37" s="77" t="s">
        <v>54</v>
      </c>
      <c r="D37" s="72"/>
      <c r="E37" s="74"/>
      <c r="F37" s="96"/>
      <c r="G37" s="96"/>
      <c r="H37" s="19"/>
      <c r="L37" s="19"/>
      <c r="M37" s="19"/>
    </row>
    <row r="38" spans="1:13" x14ac:dyDescent="0.25">
      <c r="A38" s="20" t="s">
        <v>4</v>
      </c>
      <c r="B38" s="29" t="s">
        <v>953</v>
      </c>
      <c r="C38" s="115">
        <v>9439.17996064</v>
      </c>
      <c r="F38" s="33"/>
      <c r="H38" s="19"/>
      <c r="L38" s="19"/>
      <c r="M38" s="19"/>
    </row>
    <row r="39" spans="1:13" x14ac:dyDescent="0.25">
      <c r="A39" s="20" t="s">
        <v>55</v>
      </c>
      <c r="B39" s="29" t="s">
        <v>56</v>
      </c>
      <c r="C39" s="115">
        <v>4638.3910469900002</v>
      </c>
      <c r="D39" s="115"/>
      <c r="F39" s="33"/>
      <c r="H39" s="19"/>
      <c r="L39" s="19"/>
      <c r="M39" s="19"/>
    </row>
    <row r="40" spans="1:13" hidden="1" outlineLevel="1" x14ac:dyDescent="0.25">
      <c r="A40" s="20" t="s">
        <v>57</v>
      </c>
      <c r="B40" s="31" t="s">
        <v>58</v>
      </c>
      <c r="C40" s="20" t="s">
        <v>935</v>
      </c>
      <c r="D40" s="115"/>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1080</v>
      </c>
      <c r="C42" s="115">
        <v>4823.9266888696002</v>
      </c>
      <c r="D42" s="115"/>
      <c r="F42" s="33"/>
      <c r="H42" s="19"/>
      <c r="L42" s="19"/>
      <c r="M42" s="19"/>
    </row>
    <row r="43" spans="1:13" hidden="1" outlineLevel="1" x14ac:dyDescent="0.25">
      <c r="A43" s="20" t="s">
        <v>62</v>
      </c>
      <c r="B43" s="29" t="s">
        <v>1081</v>
      </c>
      <c r="C43" s="20" t="s">
        <v>935</v>
      </c>
      <c r="F43" s="33"/>
      <c r="H43" s="19"/>
      <c r="L43" s="19"/>
      <c r="M43" s="19"/>
    </row>
    <row r="44" spans="1:13" collapsed="1" x14ac:dyDescent="0.25">
      <c r="A44" s="72"/>
      <c r="B44" s="73" t="s">
        <v>63</v>
      </c>
      <c r="C44" s="77" t="s">
        <v>954</v>
      </c>
      <c r="D44" s="72" t="s">
        <v>64</v>
      </c>
      <c r="E44" s="74"/>
      <c r="F44" s="96" t="s">
        <v>65</v>
      </c>
      <c r="G44" s="96" t="s">
        <v>1076</v>
      </c>
      <c r="H44" s="19"/>
      <c r="L44" s="19"/>
      <c r="M44" s="19"/>
    </row>
    <row r="45" spans="1:13" x14ac:dyDescent="0.25">
      <c r="A45" s="20" t="s">
        <v>8</v>
      </c>
      <c r="B45" s="29" t="s">
        <v>66</v>
      </c>
      <c r="C45" s="114">
        <f>(C42/C39)*100-100</f>
        <v>4</v>
      </c>
      <c r="D45" s="114">
        <v>103.50116807778389</v>
      </c>
      <c r="F45" s="114" t="s">
        <v>938</v>
      </c>
      <c r="G45" s="114">
        <f>D45-C45</f>
        <v>99.501168077783888</v>
      </c>
      <c r="H45" s="19"/>
      <c r="L45" s="19"/>
      <c r="M45" s="19"/>
    </row>
    <row r="46" spans="1:13" hidden="1" outlineLevel="1" x14ac:dyDescent="0.25">
      <c r="A46" s="20" t="s">
        <v>67</v>
      </c>
      <c r="B46" s="27" t="s">
        <v>68</v>
      </c>
      <c r="C46" s="114">
        <f>C45</f>
        <v>4</v>
      </c>
      <c r="D46" s="114">
        <f>D45</f>
        <v>103.50116807778389</v>
      </c>
      <c r="F46" s="114" t="str">
        <f>F45</f>
        <v>ND2</v>
      </c>
      <c r="G46" s="114">
        <f>G45</f>
        <v>99.501168077783888</v>
      </c>
      <c r="H46" s="19"/>
      <c r="L46" s="19"/>
      <c r="M46" s="19"/>
    </row>
    <row r="47" spans="1:13" hidden="1" outlineLevel="1" x14ac:dyDescent="0.25">
      <c r="A47" s="20" t="s">
        <v>69</v>
      </c>
      <c r="B47" s="27" t="s">
        <v>70</v>
      </c>
      <c r="C47" s="79"/>
      <c r="G47" s="51"/>
      <c r="H47" s="19"/>
      <c r="L47" s="19"/>
      <c r="M47" s="19"/>
    </row>
    <row r="48" spans="1:13" hidden="1" outlineLevel="1" x14ac:dyDescent="0.25">
      <c r="A48" s="20" t="s">
        <v>71</v>
      </c>
      <c r="B48" s="27"/>
      <c r="G48" s="51"/>
      <c r="H48" s="19"/>
      <c r="L48" s="19"/>
      <c r="M48" s="19"/>
    </row>
    <row r="49" spans="1:13" hidden="1" outlineLevel="1" x14ac:dyDescent="0.25">
      <c r="A49" s="20" t="s">
        <v>72</v>
      </c>
      <c r="B49" s="27"/>
      <c r="G49" s="51"/>
      <c r="H49" s="19"/>
      <c r="L49" s="19"/>
      <c r="M49" s="19"/>
    </row>
    <row r="50" spans="1:13" hidden="1" outlineLevel="1" x14ac:dyDescent="0.25">
      <c r="A50" s="20" t="s">
        <v>73</v>
      </c>
      <c r="B50" s="27"/>
      <c r="G50" s="51"/>
      <c r="H50" s="19"/>
      <c r="L50" s="19"/>
      <c r="M50" s="19"/>
    </row>
    <row r="51" spans="1:13" hidden="1" outlineLevel="1" x14ac:dyDescent="0.25">
      <c r="A51" s="20" t="s">
        <v>74</v>
      </c>
      <c r="B51" s="27"/>
      <c r="G51" s="51"/>
      <c r="H51" s="19"/>
      <c r="L51" s="19"/>
      <c r="M51" s="19"/>
    </row>
    <row r="52" spans="1:13" collapsed="1" x14ac:dyDescent="0.25">
      <c r="A52" s="72"/>
      <c r="B52" s="73" t="s">
        <v>75</v>
      </c>
      <c r="C52" s="72" t="s">
        <v>54</v>
      </c>
      <c r="D52" s="72"/>
      <c r="E52" s="74"/>
      <c r="F52" s="96" t="s">
        <v>76</v>
      </c>
      <c r="G52" s="96"/>
      <c r="H52" s="19"/>
      <c r="L52" s="19"/>
      <c r="M52" s="19"/>
    </row>
    <row r="53" spans="1:13" x14ac:dyDescent="0.25">
      <c r="A53" s="20" t="s">
        <v>77</v>
      </c>
      <c r="B53" s="29" t="s">
        <v>78</v>
      </c>
      <c r="C53" s="115">
        <v>8752.8799606381981</v>
      </c>
      <c r="E53" s="32"/>
      <c r="F53" s="33">
        <f>IF($C$58=0,"",IF(C53="[for completion]","",C53/$C$58))</f>
        <v>0.92729241280896213</v>
      </c>
      <c r="G53" s="33"/>
      <c r="H53" s="19"/>
      <c r="L53" s="19"/>
      <c r="M53" s="19"/>
    </row>
    <row r="54" spans="1:13" x14ac:dyDescent="0.25">
      <c r="A54" s="20" t="s">
        <v>79</v>
      </c>
      <c r="B54" s="29" t="s">
        <v>80</v>
      </c>
      <c r="C54" s="115">
        <v>0</v>
      </c>
      <c r="E54" s="32"/>
      <c r="F54" s="33">
        <f>IF($C$58=0,"",IF(C54="[for completion]","",C54/$C$58))</f>
        <v>0</v>
      </c>
      <c r="G54" s="33"/>
      <c r="H54" s="19"/>
      <c r="L54" s="19"/>
      <c r="M54" s="19"/>
    </row>
    <row r="55" spans="1:13" x14ac:dyDescent="0.25">
      <c r="A55" s="20" t="s">
        <v>81</v>
      </c>
      <c r="B55" s="29" t="s">
        <v>82</v>
      </c>
      <c r="C55" s="115">
        <v>0</v>
      </c>
      <c r="E55" s="32"/>
      <c r="F55" s="33">
        <f>IF($C$58=0,"",IF(C55="[for completion]","",C55/$C$58))</f>
        <v>0</v>
      </c>
      <c r="G55" s="33"/>
      <c r="H55" s="19"/>
      <c r="L55" s="19"/>
      <c r="M55" s="19"/>
    </row>
    <row r="56" spans="1:13" x14ac:dyDescent="0.25">
      <c r="A56" s="20" t="s">
        <v>83</v>
      </c>
      <c r="B56" s="29" t="s">
        <v>84</v>
      </c>
      <c r="C56" s="115">
        <v>686.3</v>
      </c>
      <c r="E56" s="32"/>
      <c r="F56" s="33">
        <f>IF($C$58=0,"",IF(C56="[for completion]","",C56/$C$58))</f>
        <v>7.2707587191037953E-2</v>
      </c>
      <c r="G56" s="33"/>
      <c r="H56" s="19"/>
      <c r="L56" s="19"/>
      <c r="M56" s="19"/>
    </row>
    <row r="57" spans="1:13" x14ac:dyDescent="0.25">
      <c r="A57" s="20" t="s">
        <v>85</v>
      </c>
      <c r="B57" s="20" t="s">
        <v>86</v>
      </c>
      <c r="C57" s="115">
        <v>0</v>
      </c>
      <c r="E57" s="32"/>
      <c r="F57" s="33">
        <f>IF($C$58=0,"",IF(C57="[for completion]","",C57/$C$58))</f>
        <v>0</v>
      </c>
      <c r="G57" s="33"/>
      <c r="H57" s="19"/>
      <c r="L57" s="19"/>
      <c r="M57" s="19"/>
    </row>
    <row r="58" spans="1:13" x14ac:dyDescent="0.25">
      <c r="A58" s="20" t="s">
        <v>87</v>
      </c>
      <c r="B58" s="34" t="s">
        <v>88</v>
      </c>
      <c r="C58" s="115">
        <f>SUM(C53:C57)</f>
        <v>9439.1799606381974</v>
      </c>
      <c r="D58" s="32"/>
      <c r="E58" s="32"/>
      <c r="F58" s="3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97"/>
      <c r="H64" s="19"/>
      <c r="L64" s="19"/>
      <c r="M64" s="19"/>
    </row>
    <row r="65" spans="1:13" collapsed="1" x14ac:dyDescent="0.25">
      <c r="A65" s="72"/>
      <c r="B65" s="73" t="s">
        <v>96</v>
      </c>
      <c r="C65" s="77" t="s">
        <v>962</v>
      </c>
      <c r="D65" s="77" t="s">
        <v>963</v>
      </c>
      <c r="E65" s="74"/>
      <c r="F65" s="96" t="s">
        <v>97</v>
      </c>
      <c r="G65" s="106" t="s">
        <v>98</v>
      </c>
      <c r="H65" s="19"/>
      <c r="L65" s="19"/>
      <c r="M65" s="19"/>
    </row>
    <row r="66" spans="1:13" x14ac:dyDescent="0.25">
      <c r="A66" s="20" t="s">
        <v>99</v>
      </c>
      <c r="B66" s="29" t="s">
        <v>967</v>
      </c>
      <c r="C66" s="114">
        <v>11.224080341665543</v>
      </c>
      <c r="D66" s="20" t="s">
        <v>935</v>
      </c>
      <c r="E66" s="26"/>
      <c r="F66" s="98"/>
      <c r="G66" s="92"/>
      <c r="H66" s="19"/>
      <c r="L66" s="19"/>
      <c r="M66" s="19"/>
    </row>
    <row r="67" spans="1:13" x14ac:dyDescent="0.25">
      <c r="B67" s="29"/>
      <c r="E67" s="26"/>
      <c r="F67" s="98"/>
      <c r="G67" s="92"/>
      <c r="H67" s="19"/>
      <c r="L67" s="19"/>
      <c r="M67" s="19"/>
    </row>
    <row r="68" spans="1:13" x14ac:dyDescent="0.25">
      <c r="B68" s="29" t="s">
        <v>959</v>
      </c>
      <c r="C68" s="26"/>
      <c r="D68" s="26"/>
      <c r="E68" s="26"/>
      <c r="F68" s="92"/>
      <c r="G68" s="92"/>
      <c r="H68" s="19"/>
      <c r="L68" s="19"/>
      <c r="M68" s="19"/>
    </row>
    <row r="69" spans="1:13" x14ac:dyDescent="0.25">
      <c r="B69" s="29" t="s">
        <v>101</v>
      </c>
      <c r="E69" s="26"/>
      <c r="F69" s="92"/>
      <c r="G69" s="92"/>
      <c r="H69" s="19"/>
      <c r="L69" s="19"/>
      <c r="M69" s="19"/>
    </row>
    <row r="70" spans="1:13" x14ac:dyDescent="0.25">
      <c r="A70" s="20" t="s">
        <v>102</v>
      </c>
      <c r="B70" s="17" t="s">
        <v>103</v>
      </c>
      <c r="C70" s="115">
        <v>685.76185233000001</v>
      </c>
      <c r="D70" s="20" t="s">
        <v>935</v>
      </c>
      <c r="E70" s="17"/>
      <c r="F70" s="33">
        <f>IF($C$77=0,"",IF(C70="[for completion]","",C70/$C$77))</f>
        <v>7.2650575070043966E-2</v>
      </c>
      <c r="G70" s="33" t="str">
        <f>IF($D$77=0,"",IF(D70="[Mark as ND1 if not relevant]","",D70/$D$77))</f>
        <v/>
      </c>
      <c r="H70" s="19"/>
      <c r="L70" s="19"/>
      <c r="M70" s="19"/>
    </row>
    <row r="71" spans="1:13" x14ac:dyDescent="0.25">
      <c r="A71" s="20" t="s">
        <v>104</v>
      </c>
      <c r="B71" s="17" t="s">
        <v>105</v>
      </c>
      <c r="C71" s="115">
        <v>567.29249384087916</v>
      </c>
      <c r="D71" s="20" t="s">
        <v>935</v>
      </c>
      <c r="E71" s="17"/>
      <c r="F71" s="33">
        <f t="shared" ref="F71:F75" si="1">IF($C$77=0,"",IF(C71="[for completion]","",C71/$C$77))</f>
        <v>6.0099764620074436E-2</v>
      </c>
      <c r="G71" s="33" t="str">
        <f t="shared" ref="G71:G76" si="2">IF($D$77=0,"",IF(D71="[Mark as ND1 if not relevant]","",D71/$D$77))</f>
        <v/>
      </c>
      <c r="H71" s="19"/>
      <c r="L71" s="19"/>
      <c r="M71" s="19"/>
    </row>
    <row r="72" spans="1:13" x14ac:dyDescent="0.25">
      <c r="A72" s="20" t="s">
        <v>106</v>
      </c>
      <c r="B72" s="17" t="s">
        <v>107</v>
      </c>
      <c r="C72" s="115">
        <v>456.21936584999997</v>
      </c>
      <c r="D72" s="20" t="s">
        <v>935</v>
      </c>
      <c r="E72" s="17"/>
      <c r="F72" s="33">
        <f t="shared" si="1"/>
        <v>4.8332521230917851E-2</v>
      </c>
      <c r="G72" s="33" t="str">
        <f t="shared" si="2"/>
        <v/>
      </c>
      <c r="H72" s="19"/>
      <c r="L72" s="19"/>
      <c r="M72" s="19"/>
    </row>
    <row r="73" spans="1:13" x14ac:dyDescent="0.25">
      <c r="A73" s="20" t="s">
        <v>108</v>
      </c>
      <c r="B73" s="17" t="s">
        <v>109</v>
      </c>
      <c r="C73" s="115">
        <v>427.79377649341762</v>
      </c>
      <c r="D73" s="20" t="s">
        <v>935</v>
      </c>
      <c r="E73" s="17"/>
      <c r="F73" s="33">
        <f t="shared" si="1"/>
        <v>4.5321074317614118E-2</v>
      </c>
      <c r="G73" s="33" t="str">
        <f t="shared" si="2"/>
        <v/>
      </c>
      <c r="H73" s="19"/>
      <c r="L73" s="19"/>
      <c r="M73" s="19"/>
    </row>
    <row r="74" spans="1:13" x14ac:dyDescent="0.25">
      <c r="A74" s="20" t="s">
        <v>110</v>
      </c>
      <c r="B74" s="17" t="s">
        <v>111</v>
      </c>
      <c r="C74" s="115">
        <v>421.41234967999998</v>
      </c>
      <c r="D74" s="20" t="s">
        <v>935</v>
      </c>
      <c r="E74" s="17"/>
      <c r="F74" s="33">
        <f>IF($C$77=0,"",IF(C74="[for completion]","",C74/$C$77))</f>
        <v>4.4645016986359864E-2</v>
      </c>
      <c r="G74" s="33" t="str">
        <f t="shared" si="2"/>
        <v/>
      </c>
      <c r="H74" s="19"/>
      <c r="L74" s="19"/>
      <c r="M74" s="19"/>
    </row>
    <row r="75" spans="1:13" x14ac:dyDescent="0.25">
      <c r="A75" s="20" t="s">
        <v>112</v>
      </c>
      <c r="B75" s="17" t="s">
        <v>113</v>
      </c>
      <c r="C75" s="115">
        <v>2178.5743026061677</v>
      </c>
      <c r="D75" s="20" t="s">
        <v>935</v>
      </c>
      <c r="E75" s="17"/>
      <c r="F75" s="33">
        <f t="shared" si="1"/>
        <v>0.23080122549743939</v>
      </c>
      <c r="G75" s="33" t="str">
        <f t="shared" si="2"/>
        <v/>
      </c>
      <c r="H75" s="19"/>
      <c r="L75" s="19"/>
      <c r="M75" s="19"/>
    </row>
    <row r="76" spans="1:13" x14ac:dyDescent="0.25">
      <c r="A76" s="20" t="s">
        <v>114</v>
      </c>
      <c r="B76" s="17" t="s">
        <v>115</v>
      </c>
      <c r="C76" s="115">
        <v>4702.1258198377336</v>
      </c>
      <c r="D76" s="20" t="s">
        <v>935</v>
      </c>
      <c r="E76" s="17"/>
      <c r="F76" s="33">
        <f>IF($C$77=0,"",IF(C76="[for completion]","",C76/$C$77))</f>
        <v>0.49814982227755045</v>
      </c>
      <c r="G76" s="33" t="str">
        <f t="shared" si="2"/>
        <v/>
      </c>
      <c r="H76" s="19"/>
      <c r="L76" s="19"/>
      <c r="M76" s="19"/>
    </row>
    <row r="77" spans="1:13" x14ac:dyDescent="0.25">
      <c r="A77" s="20" t="s">
        <v>116</v>
      </c>
      <c r="B77" s="39" t="s">
        <v>88</v>
      </c>
      <c r="C77" s="115">
        <f>SUM(C70:C76)</f>
        <v>9439.1799606381974</v>
      </c>
      <c r="D77" s="32">
        <f>SUM(D70:D76)</f>
        <v>0</v>
      </c>
      <c r="E77" s="29"/>
      <c r="F77" s="33">
        <f>SUM(F70:F76)</f>
        <v>1</v>
      </c>
      <c r="G77" s="97">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IF($C$77=0,"",IF(C79="[for completion]","",C79/$C$77))</f>
        <v>0</v>
      </c>
      <c r="G79" s="33" t="str">
        <f t="shared" si="3"/>
        <v/>
      </c>
      <c r="H79" s="19"/>
      <c r="L79" s="19"/>
      <c r="M79" s="19"/>
    </row>
    <row r="80" spans="1:13" hidden="1" outlineLevel="1" x14ac:dyDescent="0.25">
      <c r="A80" s="20" t="s">
        <v>121</v>
      </c>
      <c r="B80" s="40" t="s">
        <v>122</v>
      </c>
      <c r="C80" s="32"/>
      <c r="D80" s="32"/>
      <c r="E80" s="29"/>
      <c r="F80" s="33">
        <f>IF($C$77=0,"",IF(C80="[for completion]","",C80/$C$77))</f>
        <v>0</v>
      </c>
      <c r="G80" s="33" t="str">
        <f t="shared" si="3"/>
        <v/>
      </c>
      <c r="H80" s="19"/>
      <c r="L80" s="19"/>
      <c r="M80" s="19"/>
    </row>
    <row r="81" spans="1:13" hidden="1" outlineLevel="1" x14ac:dyDescent="0.25">
      <c r="A81" s="20" t="s">
        <v>123</v>
      </c>
      <c r="B81" s="40" t="s">
        <v>124</v>
      </c>
      <c r="C81" s="32"/>
      <c r="D81" s="32"/>
      <c r="E81" s="29"/>
      <c r="F81" s="33">
        <f t="shared" ref="F81" si="4">IF($C$77=0,"",IF(C81="[for completion]","",C81/$C$77))</f>
        <v>0</v>
      </c>
      <c r="G81" s="33" t="str">
        <f t="shared" si="3"/>
        <v/>
      </c>
      <c r="H81" s="19"/>
      <c r="L81" s="19"/>
      <c r="M81" s="19"/>
    </row>
    <row r="82" spans="1:13" hidden="1" outlineLevel="1" x14ac:dyDescent="0.25">
      <c r="A82" s="20" t="s">
        <v>125</v>
      </c>
      <c r="B82" s="40" t="s">
        <v>126</v>
      </c>
      <c r="C82" s="32"/>
      <c r="D82" s="32"/>
      <c r="E82" s="29"/>
      <c r="F82" s="33">
        <f>IF($C$77=0,"",IF(C82="[for completion]","",C82/$C$77))</f>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c r="G86" s="33" t="str">
        <f t="shared" si="3"/>
        <v/>
      </c>
      <c r="H86" s="19"/>
      <c r="L86" s="19"/>
      <c r="M86" s="19"/>
    </row>
    <row r="87" spans="1:13" hidden="1" outlineLevel="1" x14ac:dyDescent="0.25">
      <c r="A87" s="20" t="s">
        <v>131</v>
      </c>
      <c r="B87" s="40"/>
      <c r="C87" s="32"/>
      <c r="D87" s="32"/>
      <c r="E87" s="29"/>
      <c r="F87" s="33"/>
      <c r="G87" s="33" t="str">
        <f t="shared" si="3"/>
        <v/>
      </c>
      <c r="H87" s="19"/>
      <c r="L87" s="19"/>
      <c r="M87" s="19"/>
    </row>
    <row r="88" spans="1:13" collapsed="1" x14ac:dyDescent="0.25">
      <c r="A88" s="72"/>
      <c r="B88" s="73" t="s">
        <v>132</v>
      </c>
      <c r="C88" s="77" t="s">
        <v>964</v>
      </c>
      <c r="D88" s="77" t="s">
        <v>965</v>
      </c>
      <c r="E88" s="74"/>
      <c r="F88" s="96" t="s">
        <v>133</v>
      </c>
      <c r="G88" s="107" t="s">
        <v>134</v>
      </c>
      <c r="H88" s="19"/>
      <c r="L88" s="19"/>
      <c r="M88" s="19"/>
    </row>
    <row r="89" spans="1:13" x14ac:dyDescent="0.25">
      <c r="A89" s="20" t="s">
        <v>135</v>
      </c>
      <c r="B89" s="29" t="s">
        <v>100</v>
      </c>
      <c r="C89" s="114">
        <v>4.2396238195810643</v>
      </c>
      <c r="D89" s="20" t="s">
        <v>935</v>
      </c>
      <c r="E89" s="26"/>
      <c r="F89" s="98"/>
      <c r="G89" s="92"/>
      <c r="H89" s="19"/>
      <c r="L89" s="19"/>
      <c r="M89" s="19"/>
    </row>
    <row r="90" spans="1:13" x14ac:dyDescent="0.25">
      <c r="B90" s="29"/>
      <c r="E90" s="26"/>
      <c r="F90" s="98"/>
      <c r="G90" s="92"/>
      <c r="H90" s="19"/>
      <c r="L90" s="19"/>
      <c r="M90" s="19"/>
    </row>
    <row r="91" spans="1:13" x14ac:dyDescent="0.25">
      <c r="B91" s="29" t="s">
        <v>960</v>
      </c>
      <c r="C91" s="26"/>
      <c r="D91" s="26"/>
      <c r="E91" s="26"/>
      <c r="F91" s="92"/>
      <c r="G91" s="92"/>
      <c r="H91" s="19"/>
      <c r="L91" s="19"/>
      <c r="M91" s="19"/>
    </row>
    <row r="92" spans="1:13" x14ac:dyDescent="0.25">
      <c r="A92" s="20" t="s">
        <v>136</v>
      </c>
      <c r="B92" s="29" t="s">
        <v>101</v>
      </c>
      <c r="E92" s="26"/>
      <c r="F92" s="92"/>
      <c r="G92" s="92"/>
      <c r="H92" s="19"/>
      <c r="L92" s="19"/>
      <c r="M92" s="19"/>
    </row>
    <row r="93" spans="1:13" x14ac:dyDescent="0.25">
      <c r="A93" s="20" t="s">
        <v>137</v>
      </c>
      <c r="B93" s="17" t="s">
        <v>103</v>
      </c>
      <c r="C93" s="115">
        <v>1330.52111365</v>
      </c>
      <c r="D93" s="20" t="s">
        <v>935</v>
      </c>
      <c r="E93" s="17"/>
      <c r="F93" s="33">
        <f t="shared" ref="F93:F99" si="5">IF($C$100=0,"",IF(C93="[for completion]","",C93/$C$100))</f>
        <v>0.28684970718621938</v>
      </c>
      <c r="G93" s="33" t="str">
        <f>IF($D$100=0,"",IF(D93="[Mark as ND1 if not relevant]","",D93/$D$100))</f>
        <v/>
      </c>
      <c r="H93" s="19"/>
      <c r="L93" s="19"/>
      <c r="M93" s="19"/>
    </row>
    <row r="94" spans="1:13" x14ac:dyDescent="0.25">
      <c r="A94" s="20" t="s">
        <v>138</v>
      </c>
      <c r="B94" s="17" t="s">
        <v>105</v>
      </c>
      <c r="C94" s="115">
        <v>586.75400015000002</v>
      </c>
      <c r="D94" s="20" t="s">
        <v>935</v>
      </c>
      <c r="E94" s="17"/>
      <c r="F94" s="33">
        <f t="shared" si="5"/>
        <v>0.12649946807055723</v>
      </c>
      <c r="G94" s="33" t="str">
        <f t="shared" ref="G94:G99" si="6">IF($D$100=0,"",IF(D94="[Mark as ND1 if not relevant]","",D94/$D$100))</f>
        <v/>
      </c>
      <c r="H94" s="19"/>
      <c r="L94" s="19"/>
      <c r="M94" s="19"/>
    </row>
    <row r="95" spans="1:13" x14ac:dyDescent="0.25">
      <c r="A95" s="20" t="s">
        <v>139</v>
      </c>
      <c r="B95" s="17" t="s">
        <v>107</v>
      </c>
      <c r="C95" s="115">
        <v>1067.2381444499999</v>
      </c>
      <c r="D95" s="20" t="s">
        <v>935</v>
      </c>
      <c r="E95" s="17"/>
      <c r="F95" s="33">
        <f t="shared" si="5"/>
        <v>0.23008800543842958</v>
      </c>
      <c r="G95" s="33" t="str">
        <f t="shared" si="6"/>
        <v/>
      </c>
      <c r="H95" s="19"/>
      <c r="L95" s="19"/>
      <c r="M95" s="19"/>
    </row>
    <row r="96" spans="1:13" x14ac:dyDescent="0.25">
      <c r="A96" s="20" t="s">
        <v>140</v>
      </c>
      <c r="B96" s="17" t="s">
        <v>109</v>
      </c>
      <c r="C96" s="115">
        <v>526.72195179000005</v>
      </c>
      <c r="D96" s="20" t="s">
        <v>935</v>
      </c>
      <c r="E96" s="17"/>
      <c r="F96" s="33">
        <f t="shared" si="5"/>
        <v>0.11355703873426877</v>
      </c>
      <c r="G96" s="33" t="str">
        <f t="shared" si="6"/>
        <v/>
      </c>
      <c r="H96" s="19"/>
      <c r="L96" s="19"/>
      <c r="M96" s="19"/>
    </row>
    <row r="97" spans="1:14" x14ac:dyDescent="0.25">
      <c r="A97" s="20" t="s">
        <v>141</v>
      </c>
      <c r="B97" s="17" t="s">
        <v>111</v>
      </c>
      <c r="C97" s="115">
        <v>97.916814919999993</v>
      </c>
      <c r="D97" s="20" t="s">
        <v>935</v>
      </c>
      <c r="E97" s="17"/>
      <c r="F97" s="33">
        <f t="shared" si="5"/>
        <v>2.1110081907199079E-2</v>
      </c>
      <c r="G97" s="33" t="str">
        <f t="shared" si="6"/>
        <v/>
      </c>
      <c r="H97" s="19"/>
      <c r="L97" s="19"/>
      <c r="M97" s="19"/>
    </row>
    <row r="98" spans="1:14" x14ac:dyDescent="0.25">
      <c r="A98" s="20" t="s">
        <v>142</v>
      </c>
      <c r="B98" s="17" t="s">
        <v>113</v>
      </c>
      <c r="C98" s="115">
        <v>633.26645516999997</v>
      </c>
      <c r="D98" s="20" t="s">
        <v>935</v>
      </c>
      <c r="E98" s="17"/>
      <c r="F98" s="33">
        <f t="shared" si="5"/>
        <v>0.13652718124708701</v>
      </c>
      <c r="G98" s="33" t="str">
        <f t="shared" si="6"/>
        <v/>
      </c>
      <c r="H98" s="19"/>
      <c r="L98" s="19"/>
      <c r="M98" s="19"/>
    </row>
    <row r="99" spans="1:14" x14ac:dyDescent="0.25">
      <c r="A99" s="20" t="s">
        <v>143</v>
      </c>
      <c r="B99" s="17" t="s">
        <v>115</v>
      </c>
      <c r="C99" s="115">
        <v>395.97256687999999</v>
      </c>
      <c r="D99" s="20" t="s">
        <v>935</v>
      </c>
      <c r="E99" s="17"/>
      <c r="F99" s="33">
        <f t="shared" si="5"/>
        <v>8.5368517416238951E-2</v>
      </c>
      <c r="G99" s="33" t="str">
        <f t="shared" si="6"/>
        <v/>
      </c>
      <c r="H99" s="19"/>
      <c r="L99" s="19"/>
      <c r="M99" s="19"/>
    </row>
    <row r="100" spans="1:14" x14ac:dyDescent="0.25">
      <c r="A100" s="20" t="s">
        <v>144</v>
      </c>
      <c r="B100" s="39" t="s">
        <v>88</v>
      </c>
      <c r="C100" s="115">
        <f>SUM(C93:C99)</f>
        <v>4638.39104701</v>
      </c>
      <c r="D100" s="32">
        <f>SUM(D93:D99)</f>
        <v>0</v>
      </c>
      <c r="E100" s="29"/>
      <c r="F100" s="97">
        <f>SUM(F93:F99)</f>
        <v>1</v>
      </c>
      <c r="G100" s="97">
        <f>SUM(G93:G99)</f>
        <v>0</v>
      </c>
      <c r="H100" s="19"/>
      <c r="L100" s="19"/>
      <c r="M100" s="19"/>
    </row>
    <row r="101" spans="1:14" hidden="1" outlineLevel="1" x14ac:dyDescent="0.25">
      <c r="A101" s="20" t="s">
        <v>145</v>
      </c>
      <c r="B101" s="40" t="s">
        <v>118</v>
      </c>
      <c r="C101" s="32"/>
      <c r="D101" s="32"/>
      <c r="E101" s="29"/>
      <c r="F101" s="33">
        <f t="shared" ref="F101:F105"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c r="G108" s="33" t="str">
        <f t="shared" si="8"/>
        <v/>
      </c>
      <c r="H108" s="19"/>
      <c r="L108" s="19"/>
      <c r="M108" s="19"/>
    </row>
    <row r="109" spans="1:14" hidden="1" outlineLevel="1" x14ac:dyDescent="0.25">
      <c r="A109" s="20" t="s">
        <v>153</v>
      </c>
      <c r="B109" s="40"/>
      <c r="C109" s="32"/>
      <c r="D109" s="32"/>
      <c r="E109" s="29"/>
      <c r="F109" s="33"/>
      <c r="G109" s="33" t="str">
        <f t="shared" si="8"/>
        <v/>
      </c>
      <c r="H109" s="19"/>
      <c r="L109" s="19"/>
      <c r="M109" s="19"/>
    </row>
    <row r="110" spans="1:14" hidden="1" outlineLevel="1" x14ac:dyDescent="0.25">
      <c r="A110" s="20" t="s">
        <v>154</v>
      </c>
      <c r="B110" s="40"/>
      <c r="C110" s="32"/>
      <c r="D110" s="32"/>
      <c r="E110" s="29"/>
      <c r="F110" s="33"/>
      <c r="G110" s="33" t="str">
        <f t="shared" si="8"/>
        <v/>
      </c>
      <c r="H110" s="19"/>
      <c r="L110" s="19"/>
      <c r="M110" s="19"/>
    </row>
    <row r="111" spans="1:14" collapsed="1" x14ac:dyDescent="0.25">
      <c r="A111" s="72"/>
      <c r="B111" s="73" t="s">
        <v>155</v>
      </c>
      <c r="C111" s="75" t="s">
        <v>156</v>
      </c>
      <c r="D111" s="75" t="s">
        <v>157</v>
      </c>
      <c r="E111" s="74"/>
      <c r="F111" s="96" t="s">
        <v>158</v>
      </c>
      <c r="G111" s="96" t="s">
        <v>159</v>
      </c>
      <c r="H111" s="19"/>
      <c r="L111" s="19"/>
      <c r="M111" s="19"/>
    </row>
    <row r="112" spans="1:14" s="41" customFormat="1" x14ac:dyDescent="0.25">
      <c r="A112" s="20" t="s">
        <v>160</v>
      </c>
      <c r="B112" s="29" t="s">
        <v>161</v>
      </c>
      <c r="C112" s="115">
        <v>9439.1799606381992</v>
      </c>
      <c r="D112" s="115">
        <v>9439.1799606381992</v>
      </c>
      <c r="E112" s="33"/>
      <c r="F112" s="33">
        <f>IF($C$127=0,"",IF(C112="[for completion]","",C112/$C$127))</f>
        <v>1</v>
      </c>
      <c r="G112" s="33">
        <f>IF($D$127=0,"",IF(D112="[for completion]","",D112/$D$127))</f>
        <v>1</v>
      </c>
      <c r="H112" s="19"/>
      <c r="I112" s="20"/>
      <c r="J112" s="20"/>
      <c r="K112" s="20"/>
      <c r="L112" s="19"/>
      <c r="M112" s="19"/>
      <c r="N112" s="19"/>
    </row>
    <row r="113" spans="1:14" s="41" customFormat="1" x14ac:dyDescent="0.25">
      <c r="A113" s="20" t="s">
        <v>162</v>
      </c>
      <c r="B113" s="29" t="s">
        <v>163</v>
      </c>
      <c r="C113" s="115">
        <v>0</v>
      </c>
      <c r="D113" s="115">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15">
        <v>0</v>
      </c>
      <c r="D114" s="115">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15">
        <v>0</v>
      </c>
      <c r="D115" s="115">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15">
        <v>0</v>
      </c>
      <c r="D116" s="115">
        <v>0</v>
      </c>
      <c r="E116" s="33"/>
      <c r="F116" s="33">
        <f t="shared" si="9"/>
        <v>0</v>
      </c>
      <c r="G116" s="33">
        <f t="shared" si="10"/>
        <v>0</v>
      </c>
      <c r="H116" s="19"/>
      <c r="I116" s="20"/>
      <c r="J116" s="20"/>
      <c r="K116" s="20"/>
      <c r="L116" s="19"/>
      <c r="M116" s="19"/>
      <c r="N116" s="19"/>
    </row>
    <row r="117" spans="1:14" s="41" customFormat="1" x14ac:dyDescent="0.25">
      <c r="A117" s="20" t="s">
        <v>170</v>
      </c>
      <c r="B117" s="29" t="s">
        <v>171</v>
      </c>
      <c r="C117" s="115">
        <v>0</v>
      </c>
      <c r="D117" s="115">
        <v>0</v>
      </c>
      <c r="E117" s="29"/>
      <c r="F117" s="33">
        <f t="shared" si="9"/>
        <v>0</v>
      </c>
      <c r="G117" s="33">
        <f t="shared" si="10"/>
        <v>0</v>
      </c>
      <c r="H117" s="19"/>
      <c r="I117" s="20"/>
      <c r="J117" s="20"/>
      <c r="K117" s="20"/>
      <c r="L117" s="19"/>
      <c r="M117" s="19"/>
      <c r="N117" s="19"/>
    </row>
    <row r="118" spans="1:14" x14ac:dyDescent="0.25">
      <c r="A118" s="20" t="s">
        <v>172</v>
      </c>
      <c r="B118" s="29" t="s">
        <v>173</v>
      </c>
      <c r="C118" s="115">
        <v>0</v>
      </c>
      <c r="D118" s="115">
        <v>0</v>
      </c>
      <c r="E118" s="29"/>
      <c r="F118" s="33">
        <f t="shared" si="9"/>
        <v>0</v>
      </c>
      <c r="G118" s="33">
        <f t="shared" si="10"/>
        <v>0</v>
      </c>
      <c r="H118" s="19"/>
      <c r="L118" s="19"/>
      <c r="M118" s="19"/>
    </row>
    <row r="119" spans="1:14" x14ac:dyDescent="0.25">
      <c r="A119" s="20" t="s">
        <v>174</v>
      </c>
      <c r="B119" s="29" t="s">
        <v>175</v>
      </c>
      <c r="C119" s="115">
        <v>0</v>
      </c>
      <c r="D119" s="115">
        <v>0</v>
      </c>
      <c r="E119" s="29"/>
      <c r="F119" s="33">
        <f t="shared" si="9"/>
        <v>0</v>
      </c>
      <c r="G119" s="33">
        <f t="shared" si="10"/>
        <v>0</v>
      </c>
      <c r="H119" s="19"/>
      <c r="L119" s="19"/>
      <c r="M119" s="19"/>
    </row>
    <row r="120" spans="1:14" x14ac:dyDescent="0.25">
      <c r="A120" s="20" t="s">
        <v>176</v>
      </c>
      <c r="B120" s="29" t="s">
        <v>177</v>
      </c>
      <c r="C120" s="115">
        <v>0</v>
      </c>
      <c r="D120" s="115">
        <v>0</v>
      </c>
      <c r="E120" s="29"/>
      <c r="F120" s="33">
        <f t="shared" si="9"/>
        <v>0</v>
      </c>
      <c r="G120" s="33">
        <f t="shared" si="10"/>
        <v>0</v>
      </c>
      <c r="H120" s="19"/>
      <c r="L120" s="19"/>
      <c r="M120" s="19"/>
    </row>
    <row r="121" spans="1:14" x14ac:dyDescent="0.25">
      <c r="A121" s="20" t="s">
        <v>178</v>
      </c>
      <c r="B121" s="29" t="s">
        <v>179</v>
      </c>
      <c r="C121" s="115">
        <v>0</v>
      </c>
      <c r="D121" s="115">
        <v>0</v>
      </c>
      <c r="E121" s="29"/>
      <c r="F121" s="33">
        <f t="shared" si="9"/>
        <v>0</v>
      </c>
      <c r="G121" s="33">
        <f t="shared" si="10"/>
        <v>0</v>
      </c>
      <c r="H121" s="19"/>
      <c r="L121" s="19"/>
      <c r="M121" s="19"/>
    </row>
    <row r="122" spans="1:14" x14ac:dyDescent="0.25">
      <c r="A122" s="20" t="s">
        <v>180</v>
      </c>
      <c r="B122" s="29" t="s">
        <v>181</v>
      </c>
      <c r="C122" s="115">
        <v>0</v>
      </c>
      <c r="D122" s="115">
        <v>0</v>
      </c>
      <c r="E122" s="29"/>
      <c r="F122" s="33">
        <f t="shared" si="9"/>
        <v>0</v>
      </c>
      <c r="G122" s="33">
        <f t="shared" si="10"/>
        <v>0</v>
      </c>
      <c r="H122" s="19"/>
      <c r="L122" s="19"/>
      <c r="M122" s="19"/>
    </row>
    <row r="123" spans="1:14" x14ac:dyDescent="0.25">
      <c r="A123" s="20" t="s">
        <v>182</v>
      </c>
      <c r="B123" s="29" t="s">
        <v>183</v>
      </c>
      <c r="C123" s="115">
        <v>0</v>
      </c>
      <c r="D123" s="115">
        <v>0</v>
      </c>
      <c r="E123" s="29"/>
      <c r="F123" s="33">
        <f t="shared" si="9"/>
        <v>0</v>
      </c>
      <c r="G123" s="33">
        <f t="shared" si="10"/>
        <v>0</v>
      </c>
      <c r="H123" s="19"/>
      <c r="L123" s="19"/>
      <c r="M123" s="19"/>
    </row>
    <row r="124" spans="1:14" x14ac:dyDescent="0.25">
      <c r="A124" s="20" t="s">
        <v>184</v>
      </c>
      <c r="B124" s="29" t="s">
        <v>185</v>
      </c>
      <c r="C124" s="115">
        <v>0</v>
      </c>
      <c r="D124" s="115">
        <v>0</v>
      </c>
      <c r="E124" s="29"/>
      <c r="F124" s="33">
        <f t="shared" si="9"/>
        <v>0</v>
      </c>
      <c r="G124" s="33">
        <f t="shared" si="10"/>
        <v>0</v>
      </c>
      <c r="H124" s="19"/>
      <c r="L124" s="19"/>
      <c r="M124" s="19"/>
    </row>
    <row r="125" spans="1:14" x14ac:dyDescent="0.25">
      <c r="A125" s="20" t="s">
        <v>186</v>
      </c>
      <c r="B125" s="29" t="s">
        <v>187</v>
      </c>
      <c r="C125" s="115">
        <v>0</v>
      </c>
      <c r="D125" s="115">
        <v>0</v>
      </c>
      <c r="E125" s="29"/>
      <c r="F125" s="33">
        <f t="shared" si="9"/>
        <v>0</v>
      </c>
      <c r="G125" s="33">
        <f t="shared" si="10"/>
        <v>0</v>
      </c>
      <c r="H125" s="19"/>
      <c r="L125" s="19"/>
      <c r="M125" s="19"/>
    </row>
    <row r="126" spans="1:14" x14ac:dyDescent="0.25">
      <c r="A126" s="20" t="s">
        <v>188</v>
      </c>
      <c r="B126" s="29" t="s">
        <v>86</v>
      </c>
      <c r="C126" s="115">
        <v>0</v>
      </c>
      <c r="D126" s="115">
        <v>0</v>
      </c>
      <c r="E126" s="29"/>
      <c r="F126" s="33">
        <f>IF($C$127=0,"",IF(C126="[for completion]","",C126/$C$127))</f>
        <v>0</v>
      </c>
      <c r="G126" s="33">
        <f>IF($D$127=0,"",IF(D126="[for completion]","",D126/$D$127))</f>
        <v>0</v>
      </c>
      <c r="H126" s="19"/>
      <c r="L126" s="19"/>
      <c r="M126" s="19"/>
    </row>
    <row r="127" spans="1:14" x14ac:dyDescent="0.25">
      <c r="A127" s="20" t="s">
        <v>189</v>
      </c>
      <c r="B127" s="39" t="s">
        <v>88</v>
      </c>
      <c r="C127" s="115">
        <f>SUM(C112:C126)</f>
        <v>9439.1799606381992</v>
      </c>
      <c r="D127" s="115">
        <f>SUM(D112:D126)</f>
        <v>9439.1799606381992</v>
      </c>
      <c r="E127" s="29"/>
      <c r="F127" s="79">
        <f>SUM(F112:F126)</f>
        <v>1</v>
      </c>
      <c r="G127" s="79">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2"/>
      <c r="B137" s="73" t="s">
        <v>199</v>
      </c>
      <c r="C137" s="75" t="s">
        <v>156</v>
      </c>
      <c r="D137" s="75" t="s">
        <v>157</v>
      </c>
      <c r="E137" s="74"/>
      <c r="F137" s="96" t="s">
        <v>158</v>
      </c>
      <c r="G137" s="96" t="s">
        <v>159</v>
      </c>
      <c r="H137" s="19"/>
      <c r="L137" s="19"/>
      <c r="M137" s="19"/>
    </row>
    <row r="138" spans="1:14" s="41" customFormat="1" x14ac:dyDescent="0.25">
      <c r="A138" s="20" t="s">
        <v>200</v>
      </c>
      <c r="B138" s="29" t="s">
        <v>161</v>
      </c>
      <c r="C138" s="115">
        <v>4638.3910469900002</v>
      </c>
      <c r="D138" s="115">
        <v>4638.3910469900002</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115">
        <v>0</v>
      </c>
      <c r="D139" s="115">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115">
        <v>0</v>
      </c>
      <c r="D140" s="115">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115">
        <v>0</v>
      </c>
      <c r="D141" s="115">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115">
        <v>0</v>
      </c>
      <c r="D142" s="115">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115">
        <v>0</v>
      </c>
      <c r="D143" s="115">
        <v>0</v>
      </c>
      <c r="E143" s="29"/>
      <c r="F143" s="33">
        <f t="shared" si="13"/>
        <v>0</v>
      </c>
      <c r="G143" s="33">
        <f t="shared" si="14"/>
        <v>0</v>
      </c>
      <c r="H143" s="19"/>
      <c r="I143" s="20"/>
      <c r="J143" s="20"/>
      <c r="K143" s="20"/>
      <c r="L143" s="19"/>
      <c r="M143" s="19"/>
      <c r="N143" s="19"/>
    </row>
    <row r="144" spans="1:14" x14ac:dyDescent="0.25">
      <c r="A144" s="20" t="s">
        <v>206</v>
      </c>
      <c r="B144" s="29" t="s">
        <v>173</v>
      </c>
      <c r="C144" s="115">
        <v>0</v>
      </c>
      <c r="D144" s="115">
        <v>0</v>
      </c>
      <c r="E144" s="29"/>
      <c r="F144" s="33">
        <f t="shared" si="13"/>
        <v>0</v>
      </c>
      <c r="G144" s="33">
        <f t="shared" si="14"/>
        <v>0</v>
      </c>
      <c r="H144" s="19"/>
      <c r="L144" s="19"/>
      <c r="M144" s="19"/>
    </row>
    <row r="145" spans="1:13" x14ac:dyDescent="0.25">
      <c r="A145" s="20" t="s">
        <v>207</v>
      </c>
      <c r="B145" s="29" t="s">
        <v>175</v>
      </c>
      <c r="C145" s="115">
        <v>0</v>
      </c>
      <c r="D145" s="115">
        <v>0</v>
      </c>
      <c r="E145" s="29"/>
      <c r="F145" s="33">
        <f t="shared" si="13"/>
        <v>0</v>
      </c>
      <c r="G145" s="33">
        <f t="shared" si="14"/>
        <v>0</v>
      </c>
      <c r="H145" s="19"/>
      <c r="L145" s="19"/>
      <c r="M145" s="19"/>
    </row>
    <row r="146" spans="1:13" x14ac:dyDescent="0.25">
      <c r="A146" s="20" t="s">
        <v>208</v>
      </c>
      <c r="B146" s="29" t="s">
        <v>177</v>
      </c>
      <c r="C146" s="115">
        <v>0</v>
      </c>
      <c r="D146" s="115">
        <v>0</v>
      </c>
      <c r="E146" s="29"/>
      <c r="F146" s="33">
        <f t="shared" si="13"/>
        <v>0</v>
      </c>
      <c r="G146" s="33">
        <f t="shared" si="14"/>
        <v>0</v>
      </c>
      <c r="H146" s="19"/>
      <c r="L146" s="19"/>
      <c r="M146" s="19"/>
    </row>
    <row r="147" spans="1:13" x14ac:dyDescent="0.25">
      <c r="A147" s="20" t="s">
        <v>209</v>
      </c>
      <c r="B147" s="29" t="s">
        <v>179</v>
      </c>
      <c r="C147" s="115">
        <v>0</v>
      </c>
      <c r="D147" s="115">
        <v>0</v>
      </c>
      <c r="E147" s="29"/>
      <c r="F147" s="33">
        <f t="shared" si="13"/>
        <v>0</v>
      </c>
      <c r="G147" s="33">
        <f t="shared" si="14"/>
        <v>0</v>
      </c>
      <c r="H147" s="19"/>
      <c r="L147" s="19"/>
      <c r="M147" s="19"/>
    </row>
    <row r="148" spans="1:13" x14ac:dyDescent="0.25">
      <c r="A148" s="20" t="s">
        <v>210</v>
      </c>
      <c r="B148" s="29" t="s">
        <v>181</v>
      </c>
      <c r="C148" s="115">
        <v>0</v>
      </c>
      <c r="D148" s="115">
        <v>0</v>
      </c>
      <c r="E148" s="29"/>
      <c r="F148" s="33">
        <f t="shared" si="13"/>
        <v>0</v>
      </c>
      <c r="G148" s="33">
        <f t="shared" si="14"/>
        <v>0</v>
      </c>
      <c r="H148" s="19"/>
      <c r="L148" s="19"/>
      <c r="M148" s="19"/>
    </row>
    <row r="149" spans="1:13" x14ac:dyDescent="0.25">
      <c r="A149" s="20" t="s">
        <v>211</v>
      </c>
      <c r="B149" s="29" t="s">
        <v>183</v>
      </c>
      <c r="C149" s="115">
        <v>0</v>
      </c>
      <c r="D149" s="115">
        <v>0</v>
      </c>
      <c r="E149" s="29"/>
      <c r="F149" s="33">
        <f t="shared" si="13"/>
        <v>0</v>
      </c>
      <c r="G149" s="33">
        <f t="shared" si="14"/>
        <v>0</v>
      </c>
      <c r="H149" s="19"/>
      <c r="L149" s="19"/>
      <c r="M149" s="19"/>
    </row>
    <row r="150" spans="1:13" x14ac:dyDescent="0.25">
      <c r="A150" s="20" t="s">
        <v>212</v>
      </c>
      <c r="B150" s="29" t="s">
        <v>185</v>
      </c>
      <c r="C150" s="115">
        <v>0</v>
      </c>
      <c r="D150" s="115">
        <v>0</v>
      </c>
      <c r="E150" s="29"/>
      <c r="F150" s="33">
        <f t="shared" si="13"/>
        <v>0</v>
      </c>
      <c r="G150" s="33">
        <f t="shared" si="14"/>
        <v>0</v>
      </c>
      <c r="H150" s="19"/>
      <c r="L150" s="19"/>
      <c r="M150" s="19"/>
    </row>
    <row r="151" spans="1:13" x14ac:dyDescent="0.25">
      <c r="A151" s="20" t="s">
        <v>213</v>
      </c>
      <c r="B151" s="29" t="s">
        <v>187</v>
      </c>
      <c r="C151" s="115">
        <v>0</v>
      </c>
      <c r="D151" s="115">
        <v>0</v>
      </c>
      <c r="E151" s="29"/>
      <c r="F151" s="33">
        <f t="shared" si="13"/>
        <v>0</v>
      </c>
      <c r="G151" s="33">
        <f t="shared" si="14"/>
        <v>0</v>
      </c>
      <c r="H151" s="19"/>
      <c r="L151" s="19"/>
      <c r="M151" s="19"/>
    </row>
    <row r="152" spans="1:13" x14ac:dyDescent="0.25">
      <c r="A152" s="20" t="s">
        <v>214</v>
      </c>
      <c r="B152" s="29" t="s">
        <v>86</v>
      </c>
      <c r="C152" s="115">
        <v>0</v>
      </c>
      <c r="D152" s="115">
        <v>0</v>
      </c>
      <c r="E152" s="29"/>
      <c r="F152" s="33">
        <f t="shared" si="13"/>
        <v>0</v>
      </c>
      <c r="G152" s="33">
        <f t="shared" si="14"/>
        <v>0</v>
      </c>
      <c r="H152" s="19"/>
      <c r="L152" s="19"/>
      <c r="M152" s="19"/>
    </row>
    <row r="153" spans="1:13" x14ac:dyDescent="0.25">
      <c r="A153" s="20" t="s">
        <v>215</v>
      </c>
      <c r="B153" s="39" t="s">
        <v>88</v>
      </c>
      <c r="C153" s="115">
        <f>SUM(C138:C152)</f>
        <v>4638.3910469900002</v>
      </c>
      <c r="D153" s="115">
        <f>SUM(D138:D152)</f>
        <v>4638.3910469900002</v>
      </c>
      <c r="E153" s="29"/>
      <c r="F153" s="79">
        <f>SUM(F138:F152)</f>
        <v>1</v>
      </c>
      <c r="G153" s="79">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2"/>
      <c r="B163" s="73" t="s">
        <v>225</v>
      </c>
      <c r="C163" s="77" t="s">
        <v>156</v>
      </c>
      <c r="D163" s="80" t="s">
        <v>157</v>
      </c>
      <c r="E163" s="74"/>
      <c r="F163" s="99" t="s">
        <v>158</v>
      </c>
      <c r="G163" s="99" t="s">
        <v>159</v>
      </c>
      <c r="H163" s="19"/>
      <c r="L163" s="19"/>
      <c r="M163" s="19"/>
    </row>
    <row r="164" spans="1:13" x14ac:dyDescent="0.25">
      <c r="A164" s="20" t="s">
        <v>227</v>
      </c>
      <c r="B164" s="19" t="s">
        <v>228</v>
      </c>
      <c r="C164" s="115">
        <v>4603.3910469900002</v>
      </c>
      <c r="D164" s="115">
        <v>4603.3910469900002</v>
      </c>
      <c r="E164" s="43"/>
      <c r="F164" s="100">
        <f>IF($C$167=0,"",IF(C164="[for completion]","",C164/$C$167))</f>
        <v>0.99245428001963898</v>
      </c>
      <c r="G164" s="100">
        <f>IF($D$167=0,"",IF(D164="[for completion]","",D164/$D$167))</f>
        <v>0.99245428001963898</v>
      </c>
      <c r="H164" s="19"/>
      <c r="L164" s="19"/>
      <c r="M164" s="19"/>
    </row>
    <row r="165" spans="1:13" x14ac:dyDescent="0.25">
      <c r="A165" s="20" t="s">
        <v>229</v>
      </c>
      <c r="B165" s="19" t="s">
        <v>230</v>
      </c>
      <c r="C165" s="115">
        <v>35</v>
      </c>
      <c r="D165" s="115">
        <v>35</v>
      </c>
      <c r="E165" s="43"/>
      <c r="F165" s="100">
        <f>IF($C$167=0,"",IF(C165="[for completion]","",C165/$C$167))</f>
        <v>7.5457199803609949E-3</v>
      </c>
      <c r="G165" s="100">
        <f>IF($D$167=0,"",IF(D165="[for completion]","",D165/$D$167))</f>
        <v>7.5457199803609949E-3</v>
      </c>
      <c r="H165" s="19"/>
      <c r="L165" s="19"/>
      <c r="M165" s="19"/>
    </row>
    <row r="166" spans="1:13" x14ac:dyDescent="0.25">
      <c r="A166" s="20" t="s">
        <v>231</v>
      </c>
      <c r="B166" s="19" t="s">
        <v>86</v>
      </c>
      <c r="C166" s="115">
        <v>0</v>
      </c>
      <c r="D166" s="115">
        <v>0</v>
      </c>
      <c r="E166" s="43"/>
      <c r="F166" s="100">
        <f>IF($C$167=0,"",IF(C166="[for completion]","",C166/$C$167))</f>
        <v>0</v>
      </c>
      <c r="G166" s="100">
        <f>IF($D$167=0,"",IF(D166="[for completion]","",D166/$D$167))</f>
        <v>0</v>
      </c>
      <c r="H166" s="19"/>
      <c r="L166" s="19"/>
      <c r="M166" s="19"/>
    </row>
    <row r="167" spans="1:13" x14ac:dyDescent="0.25">
      <c r="A167" s="20" t="s">
        <v>232</v>
      </c>
      <c r="B167" s="44" t="s">
        <v>88</v>
      </c>
      <c r="C167" s="115">
        <f>SUM(C164:C166)</f>
        <v>4638.3910469900002</v>
      </c>
      <c r="D167" s="115">
        <f>SUM(D164:D166)</f>
        <v>4638.3910469900002</v>
      </c>
      <c r="E167" s="43"/>
      <c r="F167" s="100">
        <f>SUM(F164:F166)</f>
        <v>1</v>
      </c>
      <c r="G167" s="100">
        <f>SUM(G164:G166)</f>
        <v>1</v>
      </c>
      <c r="H167" s="19"/>
      <c r="L167" s="19"/>
      <c r="M167" s="19"/>
    </row>
    <row r="168" spans="1:13" hidden="1" outlineLevel="1" x14ac:dyDescent="0.25">
      <c r="A168" s="20" t="s">
        <v>233</v>
      </c>
      <c r="B168" s="44"/>
      <c r="C168" s="19"/>
      <c r="D168" s="19"/>
      <c r="E168" s="43"/>
      <c r="F168" s="100"/>
      <c r="G168" s="108"/>
      <c r="H168" s="19"/>
      <c r="L168" s="19"/>
      <c r="M168" s="19"/>
    </row>
    <row r="169" spans="1:13" hidden="1" outlineLevel="1" x14ac:dyDescent="0.25">
      <c r="A169" s="20" t="s">
        <v>234</v>
      </c>
      <c r="B169" s="44"/>
      <c r="C169" s="19"/>
      <c r="D169" s="19"/>
      <c r="E169" s="43"/>
      <c r="F169" s="100"/>
      <c r="G169" s="108"/>
      <c r="H169" s="19"/>
      <c r="L169" s="19"/>
      <c r="M169" s="19"/>
    </row>
    <row r="170" spans="1:13" hidden="1" outlineLevel="1" x14ac:dyDescent="0.25">
      <c r="A170" s="20" t="s">
        <v>235</v>
      </c>
      <c r="B170" s="44"/>
      <c r="C170" s="19"/>
      <c r="D170" s="19"/>
      <c r="E170" s="43"/>
      <c r="F170" s="100"/>
      <c r="G170" s="108"/>
      <c r="H170" s="19"/>
      <c r="L170" s="19"/>
      <c r="M170" s="19"/>
    </row>
    <row r="171" spans="1:13" hidden="1" outlineLevel="1" x14ac:dyDescent="0.25">
      <c r="A171" s="20" t="s">
        <v>236</v>
      </c>
      <c r="B171" s="44"/>
      <c r="C171" s="19"/>
      <c r="D171" s="19"/>
      <c r="E171" s="43"/>
      <c r="F171" s="100"/>
      <c r="G171" s="108"/>
      <c r="H171" s="19"/>
      <c r="L171" s="19"/>
      <c r="M171" s="19"/>
    </row>
    <row r="172" spans="1:13" hidden="1" outlineLevel="1" x14ac:dyDescent="0.25">
      <c r="A172" s="20" t="s">
        <v>237</v>
      </c>
      <c r="B172" s="44"/>
      <c r="C172" s="19"/>
      <c r="D172" s="19"/>
      <c r="E172" s="43"/>
      <c r="F172" s="100"/>
      <c r="G172" s="108"/>
      <c r="H172" s="19"/>
      <c r="L172" s="19"/>
      <c r="M172" s="19"/>
    </row>
    <row r="173" spans="1:13" collapsed="1" x14ac:dyDescent="0.25">
      <c r="A173" s="72"/>
      <c r="B173" s="73" t="s">
        <v>238</v>
      </c>
      <c r="C173" s="72" t="s">
        <v>54</v>
      </c>
      <c r="D173" s="72"/>
      <c r="E173" s="74"/>
      <c r="F173" s="96" t="s">
        <v>239</v>
      </c>
      <c r="G173" s="96"/>
      <c r="H173" s="19"/>
      <c r="L173" s="19"/>
      <c r="M173" s="19"/>
    </row>
    <row r="174" spans="1:13" x14ac:dyDescent="0.25">
      <c r="A174" s="20" t="s">
        <v>240</v>
      </c>
      <c r="B174" s="29" t="s">
        <v>241</v>
      </c>
      <c r="C174" s="20">
        <v>50</v>
      </c>
      <c r="D174" s="26"/>
      <c r="E174" s="24"/>
      <c r="F174" s="33">
        <f>IF($C$179=0,"",IF(C174="[for completion]","",C174/$C$179))</f>
        <v>7.2854436835203262E-2</v>
      </c>
      <c r="G174" s="33"/>
      <c r="H174" s="19"/>
      <c r="L174" s="19"/>
      <c r="M174" s="19"/>
    </row>
    <row r="175" spans="1:13" x14ac:dyDescent="0.25">
      <c r="A175" s="20" t="s">
        <v>9</v>
      </c>
      <c r="B175" s="29" t="s">
        <v>955</v>
      </c>
      <c r="C175" s="20">
        <v>636.29999999999995</v>
      </c>
      <c r="E175" s="35"/>
      <c r="F175" s="33">
        <f>IF($C$179=0,"",IF(C175="[for completion]","",C175/$C$179))</f>
        <v>0.92714556316479668</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ref="F177:F187" si="17">IF($C$179=0,"",IF(C177="[for completion]","",C177/$C$179))</f>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686.3</v>
      </c>
      <c r="E179" s="35"/>
      <c r="F179" s="97">
        <f>SUM(F174:F178)</f>
        <v>1</v>
      </c>
      <c r="G179" s="33"/>
      <c r="H179" s="19"/>
      <c r="L179" s="19"/>
      <c r="M179" s="19"/>
    </row>
    <row r="180" spans="1:13" hidden="1" outlineLevel="1" x14ac:dyDescent="0.25">
      <c r="A180" s="20" t="s">
        <v>247</v>
      </c>
      <c r="B180" s="45" t="s">
        <v>248</v>
      </c>
      <c r="E180" s="35"/>
      <c r="F180" s="33">
        <f t="shared" si="17"/>
        <v>0</v>
      </c>
      <c r="G180" s="33"/>
      <c r="H180" s="19"/>
      <c r="L180" s="19"/>
      <c r="M180" s="19"/>
    </row>
    <row r="181" spans="1:13" s="45" customFormat="1" hidden="1" outlineLevel="1" x14ac:dyDescent="0.25">
      <c r="A181" s="20" t="s">
        <v>249</v>
      </c>
      <c r="B181" s="45" t="s">
        <v>250</v>
      </c>
      <c r="F181" s="33">
        <f t="shared" si="17"/>
        <v>0</v>
      </c>
      <c r="G181" s="109"/>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09"/>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2"/>
      <c r="B192" s="73" t="s">
        <v>267</v>
      </c>
      <c r="C192" s="72" t="s">
        <v>54</v>
      </c>
      <c r="D192" s="72"/>
      <c r="E192" s="74"/>
      <c r="F192" s="96" t="s">
        <v>239</v>
      </c>
      <c r="G192" s="96"/>
      <c r="H192" s="19"/>
      <c r="L192" s="19"/>
      <c r="M192" s="19"/>
    </row>
    <row r="193" spans="1:13" x14ac:dyDescent="0.25">
      <c r="A193" s="20" t="s">
        <v>268</v>
      </c>
      <c r="B193" s="29" t="s">
        <v>269</v>
      </c>
      <c r="C193" s="20">
        <v>268</v>
      </c>
      <c r="E193" s="32"/>
      <c r="F193" s="33">
        <f t="shared" ref="F193:F206" si="18">IF($C$208=0,"",IF(C193="[for completion]","",C193/$C$208))</f>
        <v>0.39049978143668951</v>
      </c>
      <c r="G193" s="33"/>
      <c r="H193" s="19"/>
      <c r="L193" s="19"/>
      <c r="M193" s="19"/>
    </row>
    <row r="194" spans="1:13" x14ac:dyDescent="0.25">
      <c r="A194" s="20" t="s">
        <v>270</v>
      </c>
      <c r="B194" s="29" t="s">
        <v>271</v>
      </c>
      <c r="C194" s="20">
        <v>418.3</v>
      </c>
      <c r="E194" s="35"/>
      <c r="F194" s="33">
        <f t="shared" si="18"/>
        <v>0.6095002185633106</v>
      </c>
      <c r="G194" s="97"/>
      <c r="H194" s="19"/>
      <c r="L194" s="19"/>
      <c r="M194" s="19"/>
    </row>
    <row r="195" spans="1:13" x14ac:dyDescent="0.25">
      <c r="A195" s="20" t="s">
        <v>272</v>
      </c>
      <c r="B195" s="29" t="s">
        <v>273</v>
      </c>
      <c r="C195" s="20">
        <v>0</v>
      </c>
      <c r="E195" s="35"/>
      <c r="F195" s="33">
        <f t="shared" si="18"/>
        <v>0</v>
      </c>
      <c r="G195" s="97"/>
      <c r="H195" s="19"/>
      <c r="L195" s="19"/>
      <c r="M195" s="19"/>
    </row>
    <row r="196" spans="1:13" x14ac:dyDescent="0.25">
      <c r="A196" s="20" t="s">
        <v>274</v>
      </c>
      <c r="B196" s="29" t="s">
        <v>275</v>
      </c>
      <c r="C196" s="20">
        <v>0</v>
      </c>
      <c r="E196" s="35"/>
      <c r="F196" s="33">
        <f t="shared" si="18"/>
        <v>0</v>
      </c>
      <c r="G196" s="97"/>
      <c r="H196" s="19"/>
      <c r="L196" s="19"/>
      <c r="M196" s="19"/>
    </row>
    <row r="197" spans="1:13" x14ac:dyDescent="0.25">
      <c r="A197" s="20" t="s">
        <v>276</v>
      </c>
      <c r="B197" s="29" t="s">
        <v>277</v>
      </c>
      <c r="C197" s="20">
        <v>0</v>
      </c>
      <c r="E197" s="35"/>
      <c r="F197" s="33">
        <f t="shared" si="18"/>
        <v>0</v>
      </c>
      <c r="G197" s="97"/>
      <c r="H197" s="19"/>
      <c r="L197" s="19"/>
      <c r="M197" s="19"/>
    </row>
    <row r="198" spans="1:13" x14ac:dyDescent="0.25">
      <c r="A198" s="20" t="s">
        <v>278</v>
      </c>
      <c r="B198" s="29" t="s">
        <v>279</v>
      </c>
      <c r="C198" s="20">
        <v>0</v>
      </c>
      <c r="E198" s="35"/>
      <c r="F198" s="33">
        <f t="shared" si="18"/>
        <v>0</v>
      </c>
      <c r="G198" s="97"/>
      <c r="H198" s="19"/>
      <c r="L198" s="19"/>
      <c r="M198" s="19"/>
    </row>
    <row r="199" spans="1:13" x14ac:dyDescent="0.25">
      <c r="A199" s="20" t="s">
        <v>280</v>
      </c>
      <c r="B199" s="29" t="s">
        <v>281</v>
      </c>
      <c r="C199" s="20">
        <v>0</v>
      </c>
      <c r="E199" s="35"/>
      <c r="F199" s="33">
        <f t="shared" si="18"/>
        <v>0</v>
      </c>
      <c r="G199" s="97"/>
      <c r="H199" s="19"/>
      <c r="L199" s="19"/>
      <c r="M199" s="19"/>
    </row>
    <row r="200" spans="1:13" x14ac:dyDescent="0.25">
      <c r="A200" s="20" t="s">
        <v>282</v>
      </c>
      <c r="B200" s="29" t="s">
        <v>12</v>
      </c>
      <c r="C200" s="20">
        <v>0</v>
      </c>
      <c r="E200" s="35"/>
      <c r="F200" s="33">
        <f t="shared" si="18"/>
        <v>0</v>
      </c>
      <c r="G200" s="97"/>
      <c r="H200" s="19"/>
      <c r="L200" s="19"/>
      <c r="M200" s="19"/>
    </row>
    <row r="201" spans="1:13" x14ac:dyDescent="0.25">
      <c r="A201" s="20" t="s">
        <v>283</v>
      </c>
      <c r="B201" s="29" t="s">
        <v>284</v>
      </c>
      <c r="C201" s="20">
        <v>0</v>
      </c>
      <c r="E201" s="35"/>
      <c r="F201" s="33">
        <f t="shared" si="18"/>
        <v>0</v>
      </c>
      <c r="G201" s="97"/>
      <c r="H201" s="19"/>
      <c r="L201" s="19"/>
      <c r="M201" s="19"/>
    </row>
    <row r="202" spans="1:13" x14ac:dyDescent="0.25">
      <c r="A202" s="20" t="s">
        <v>285</v>
      </c>
      <c r="B202" s="29" t="s">
        <v>286</v>
      </c>
      <c r="C202" s="20">
        <v>0</v>
      </c>
      <c r="E202" s="35"/>
      <c r="F202" s="33">
        <f t="shared" si="18"/>
        <v>0</v>
      </c>
      <c r="G202" s="97"/>
      <c r="H202" s="19"/>
      <c r="L202" s="19"/>
      <c r="M202" s="19"/>
    </row>
    <row r="203" spans="1:13" x14ac:dyDescent="0.25">
      <c r="A203" s="20" t="s">
        <v>287</v>
      </c>
      <c r="B203" s="29" t="s">
        <v>288</v>
      </c>
      <c r="C203" s="20">
        <v>0</v>
      </c>
      <c r="E203" s="35"/>
      <c r="F203" s="33">
        <f t="shared" si="18"/>
        <v>0</v>
      </c>
      <c r="G203" s="97"/>
      <c r="H203" s="19"/>
      <c r="L203" s="19"/>
      <c r="M203" s="19"/>
    </row>
    <row r="204" spans="1:13" x14ac:dyDescent="0.25">
      <c r="A204" s="20" t="s">
        <v>289</v>
      </c>
      <c r="B204" s="29" t="s">
        <v>290</v>
      </c>
      <c r="C204" s="20">
        <v>0</v>
      </c>
      <c r="E204" s="35"/>
      <c r="F204" s="33">
        <f t="shared" si="18"/>
        <v>0</v>
      </c>
      <c r="G204" s="97"/>
      <c r="H204" s="19"/>
      <c r="L204" s="19"/>
      <c r="M204" s="19"/>
    </row>
    <row r="205" spans="1:13" x14ac:dyDescent="0.25">
      <c r="A205" s="20" t="s">
        <v>291</v>
      </c>
      <c r="B205" s="29" t="s">
        <v>292</v>
      </c>
      <c r="C205" s="20">
        <v>0</v>
      </c>
      <c r="E205" s="35"/>
      <c r="F205" s="33">
        <f t="shared" si="18"/>
        <v>0</v>
      </c>
      <c r="G205" s="97"/>
      <c r="H205" s="19"/>
      <c r="L205" s="19"/>
      <c r="M205" s="19"/>
    </row>
    <row r="206" spans="1:13" x14ac:dyDescent="0.25">
      <c r="A206" s="20" t="s">
        <v>293</v>
      </c>
      <c r="B206" s="29" t="s">
        <v>86</v>
      </c>
      <c r="C206" s="20">
        <v>0</v>
      </c>
      <c r="E206" s="35"/>
      <c r="F206" s="33">
        <f t="shared" si="18"/>
        <v>0</v>
      </c>
      <c r="G206" s="97"/>
      <c r="H206" s="19"/>
      <c r="L206" s="19"/>
      <c r="M206" s="19"/>
    </row>
    <row r="207" spans="1:13" x14ac:dyDescent="0.25">
      <c r="A207" s="20" t="s">
        <v>294</v>
      </c>
      <c r="B207" s="34" t="s">
        <v>295</v>
      </c>
      <c r="C207" s="20">
        <v>686.3</v>
      </c>
      <c r="E207" s="35"/>
      <c r="F207" s="33">
        <f>IF($C$208=0,"",IF(C207="[for completion]","",C207/$C$208))</f>
        <v>1</v>
      </c>
      <c r="G207" s="97"/>
      <c r="H207" s="19"/>
      <c r="L207" s="19"/>
      <c r="M207" s="19"/>
    </row>
    <row r="208" spans="1:13" x14ac:dyDescent="0.25">
      <c r="A208" s="20" t="s">
        <v>296</v>
      </c>
      <c r="B208" s="39" t="s">
        <v>88</v>
      </c>
      <c r="C208" s="29">
        <f>SUM(C193:C206)</f>
        <v>686.3</v>
      </c>
      <c r="D208" s="29"/>
      <c r="E208" s="35"/>
      <c r="F208" s="97">
        <f>SUM(F193:F206)</f>
        <v>1</v>
      </c>
      <c r="G208" s="97"/>
      <c r="H208" s="19"/>
      <c r="L208" s="19"/>
      <c r="M208" s="19"/>
    </row>
    <row r="209" spans="1:13" hidden="1" outlineLevel="1" x14ac:dyDescent="0.25">
      <c r="A209" s="20" t="s">
        <v>297</v>
      </c>
      <c r="B209" s="36" t="s">
        <v>90</v>
      </c>
      <c r="E209" s="35"/>
      <c r="F209" s="33">
        <f>IF($C$208=0,"",IF(C209="[for completion]","",C209/$C$208))</f>
        <v>0</v>
      </c>
      <c r="G209" s="97"/>
      <c r="H209" s="19"/>
      <c r="L209" s="19"/>
      <c r="M209" s="19"/>
    </row>
    <row r="210" spans="1:13" hidden="1" outlineLevel="1" x14ac:dyDescent="0.25">
      <c r="A210" s="20" t="s">
        <v>298</v>
      </c>
      <c r="B210" s="36" t="s">
        <v>90</v>
      </c>
      <c r="E210" s="35"/>
      <c r="F210" s="33">
        <f t="shared" ref="F210:F215" si="19">IF($C$208=0,"",IF(C210="[for completion]","",C210/$C$208))</f>
        <v>0</v>
      </c>
      <c r="G210" s="97"/>
      <c r="H210" s="19"/>
      <c r="L210" s="19"/>
      <c r="M210" s="19"/>
    </row>
    <row r="211" spans="1:13" hidden="1" outlineLevel="1" x14ac:dyDescent="0.25">
      <c r="A211" s="20" t="s">
        <v>299</v>
      </c>
      <c r="B211" s="36" t="s">
        <v>90</v>
      </c>
      <c r="E211" s="35"/>
      <c r="F211" s="33">
        <f t="shared" si="19"/>
        <v>0</v>
      </c>
      <c r="G211" s="97"/>
      <c r="H211" s="19"/>
      <c r="L211" s="19"/>
      <c r="M211" s="19"/>
    </row>
    <row r="212" spans="1:13" hidden="1" outlineLevel="1" x14ac:dyDescent="0.25">
      <c r="A212" s="20" t="s">
        <v>300</v>
      </c>
      <c r="B212" s="36" t="s">
        <v>90</v>
      </c>
      <c r="E212" s="35"/>
      <c r="F212" s="33">
        <f t="shared" si="19"/>
        <v>0</v>
      </c>
      <c r="G212" s="97"/>
      <c r="H212" s="19"/>
      <c r="L212" s="19"/>
      <c r="M212" s="19"/>
    </row>
    <row r="213" spans="1:13" hidden="1" outlineLevel="1" x14ac:dyDescent="0.25">
      <c r="A213" s="20" t="s">
        <v>301</v>
      </c>
      <c r="B213" s="36" t="s">
        <v>90</v>
      </c>
      <c r="E213" s="35"/>
      <c r="F213" s="33">
        <f t="shared" si="19"/>
        <v>0</v>
      </c>
      <c r="G213" s="97"/>
      <c r="H213" s="19"/>
      <c r="L213" s="19"/>
      <c r="M213" s="19"/>
    </row>
    <row r="214" spans="1:13" hidden="1" outlineLevel="1" x14ac:dyDescent="0.25">
      <c r="A214" s="20" t="s">
        <v>302</v>
      </c>
      <c r="B214" s="36" t="s">
        <v>90</v>
      </c>
      <c r="E214" s="35"/>
      <c r="F214" s="33">
        <f t="shared" si="19"/>
        <v>0</v>
      </c>
      <c r="G214" s="97"/>
      <c r="H214" s="19"/>
      <c r="L214" s="19"/>
      <c r="M214" s="19"/>
    </row>
    <row r="215" spans="1:13" hidden="1" outlineLevel="1" x14ac:dyDescent="0.25">
      <c r="A215" s="20" t="s">
        <v>303</v>
      </c>
      <c r="B215" s="36" t="s">
        <v>90</v>
      </c>
      <c r="E215" s="35"/>
      <c r="F215" s="33">
        <f t="shared" si="19"/>
        <v>0</v>
      </c>
      <c r="G215" s="97"/>
      <c r="H215" s="19"/>
      <c r="L215" s="19"/>
      <c r="M215" s="19"/>
    </row>
    <row r="216" spans="1:13" collapsed="1" x14ac:dyDescent="0.25">
      <c r="A216" s="72"/>
      <c r="B216" s="77" t="s">
        <v>1134</v>
      </c>
      <c r="C216" s="72" t="s">
        <v>54</v>
      </c>
      <c r="D216" s="72"/>
      <c r="E216" s="74"/>
      <c r="F216" s="96" t="s">
        <v>76</v>
      </c>
      <c r="G216" s="96" t="s">
        <v>226</v>
      </c>
      <c r="H216" s="19"/>
      <c r="L216" s="19"/>
      <c r="M216" s="19"/>
    </row>
    <row r="217" spans="1:13" x14ac:dyDescent="0.25">
      <c r="A217" s="20" t="s">
        <v>304</v>
      </c>
      <c r="B217" s="17" t="s">
        <v>305</v>
      </c>
      <c r="C217" s="20">
        <v>50</v>
      </c>
      <c r="E217" s="43"/>
      <c r="F217" s="33">
        <f>IF($C$38=0,"",IF(C217="","",C217/$C$38))</f>
        <v>5.2970703184484977E-3</v>
      </c>
      <c r="G217" s="33"/>
      <c r="H217" s="19"/>
      <c r="L217" s="19"/>
      <c r="M217" s="19"/>
    </row>
    <row r="218" spans="1:13" x14ac:dyDescent="0.25">
      <c r="A218" s="20" t="s">
        <v>306</v>
      </c>
      <c r="B218" s="17" t="s">
        <v>307</v>
      </c>
      <c r="C218" s="20">
        <v>636.29999999999995</v>
      </c>
      <c r="E218" s="43"/>
      <c r="F218" s="33">
        <f>IF($C$38=0,"",IF(C218="","",C218/$C$38))</f>
        <v>6.7410516872575571E-2</v>
      </c>
      <c r="G218" s="33"/>
      <c r="H218" s="19"/>
      <c r="L218" s="19"/>
      <c r="M218" s="19"/>
    </row>
    <row r="219" spans="1:13" x14ac:dyDescent="0.25">
      <c r="A219" s="20" t="s">
        <v>308</v>
      </c>
      <c r="B219" s="17" t="s">
        <v>86</v>
      </c>
      <c r="C219" s="20">
        <v>0</v>
      </c>
      <c r="E219" s="43"/>
      <c r="F219" s="33">
        <f>IF($C$38=0,"",IF(C219="","",C219/$C$38))</f>
        <v>0</v>
      </c>
      <c r="G219" s="33"/>
      <c r="H219" s="19"/>
      <c r="L219" s="19"/>
      <c r="M219" s="19"/>
    </row>
    <row r="220" spans="1:13" x14ac:dyDescent="0.25">
      <c r="A220" s="20" t="s">
        <v>309</v>
      </c>
      <c r="B220" s="39" t="s">
        <v>88</v>
      </c>
      <c r="C220" s="20">
        <f>SUM(C217:C219)</f>
        <v>686.3</v>
      </c>
      <c r="E220" s="43"/>
      <c r="F220" s="97">
        <f>SUM(F217:F219)</f>
        <v>7.2707587191024076E-2</v>
      </c>
      <c r="G220" s="79"/>
      <c r="H220" s="19"/>
      <c r="L220" s="19"/>
      <c r="M220" s="19"/>
    </row>
    <row r="221" spans="1:13" x14ac:dyDescent="0.25">
      <c r="A221" s="20" t="s">
        <v>310</v>
      </c>
      <c r="B221" s="36" t="s">
        <v>1082</v>
      </c>
      <c r="C221" s="20">
        <v>686.3</v>
      </c>
      <c r="E221" s="43"/>
      <c r="F221" s="33">
        <f>IF($C$38=0,"",IF(C221="","",C221/$C$38))</f>
        <v>7.2707587191024076E-2</v>
      </c>
      <c r="G221" s="33">
        <f>IF($C$39=0,"",IF(C221="","",C221/$C$39))</f>
        <v>0.14796078921490716</v>
      </c>
      <c r="H221" s="19"/>
      <c r="L221" s="19"/>
      <c r="M221" s="19"/>
    </row>
    <row r="222" spans="1:13" hidden="1" outlineLevel="1" x14ac:dyDescent="0.25">
      <c r="A222" s="20" t="s">
        <v>311</v>
      </c>
      <c r="B222" s="36" t="s">
        <v>90</v>
      </c>
      <c r="E222" s="43"/>
      <c r="F222" s="33" t="str">
        <f t="shared" ref="F222:F227" si="20">IF($C$38=0,"",IF(C222="","",C222/$C$38))</f>
        <v/>
      </c>
      <c r="G222" s="33" t="str">
        <f t="shared" ref="G222:G227" si="21">IF($C$39=0,"",IF(C222="","",C222/$C$39))</f>
        <v/>
      </c>
      <c r="H222" s="19"/>
      <c r="L222" s="19"/>
      <c r="M222" s="19"/>
    </row>
    <row r="223" spans="1:13" hidden="1" outlineLevel="1" x14ac:dyDescent="0.25">
      <c r="A223" s="20" t="s">
        <v>312</v>
      </c>
      <c r="B223" s="36" t="s">
        <v>90</v>
      </c>
      <c r="E223" s="43"/>
      <c r="F223" s="33" t="str">
        <f t="shared" si="20"/>
        <v/>
      </c>
      <c r="G223" s="33" t="str">
        <f t="shared" si="21"/>
        <v/>
      </c>
      <c r="H223" s="19"/>
      <c r="L223" s="19"/>
      <c r="M223" s="19"/>
    </row>
    <row r="224" spans="1:13" hidden="1" outlineLevel="1" x14ac:dyDescent="0.25">
      <c r="A224" s="20" t="s">
        <v>313</v>
      </c>
      <c r="B224" s="36" t="s">
        <v>90</v>
      </c>
      <c r="E224" s="43"/>
      <c r="F224" s="33" t="str">
        <f t="shared" si="20"/>
        <v/>
      </c>
      <c r="G224" s="33" t="str">
        <f t="shared" si="21"/>
        <v/>
      </c>
      <c r="H224" s="19"/>
      <c r="L224" s="19"/>
      <c r="M224" s="19"/>
    </row>
    <row r="225" spans="1:14" hidden="1" outlineLevel="1" x14ac:dyDescent="0.25">
      <c r="A225" s="20" t="s">
        <v>314</v>
      </c>
      <c r="B225" s="36" t="s">
        <v>90</v>
      </c>
      <c r="E225" s="43"/>
      <c r="F225" s="33" t="str">
        <f t="shared" si="20"/>
        <v/>
      </c>
      <c r="G225" s="33" t="str">
        <f t="shared" si="21"/>
        <v/>
      </c>
      <c r="H225" s="19"/>
      <c r="L225" s="19"/>
      <c r="M225" s="19"/>
    </row>
    <row r="226" spans="1:14" hidden="1" outlineLevel="1" x14ac:dyDescent="0.25">
      <c r="A226" s="20" t="s">
        <v>315</v>
      </c>
      <c r="B226" s="36" t="s">
        <v>90</v>
      </c>
      <c r="E226" s="29"/>
      <c r="F226" s="33" t="str">
        <f t="shared" si="20"/>
        <v/>
      </c>
      <c r="G226" s="33" t="str">
        <f t="shared" si="21"/>
        <v/>
      </c>
      <c r="H226" s="19"/>
      <c r="L226" s="19"/>
      <c r="M226" s="19"/>
    </row>
    <row r="227" spans="1:14" hidden="1" outlineLevel="1" x14ac:dyDescent="0.25">
      <c r="A227" s="20" t="s">
        <v>316</v>
      </c>
      <c r="B227" s="36" t="s">
        <v>90</v>
      </c>
      <c r="E227" s="43"/>
      <c r="F227" s="33" t="str">
        <f t="shared" si="20"/>
        <v/>
      </c>
      <c r="G227" s="33" t="str">
        <f t="shared" si="21"/>
        <v/>
      </c>
      <c r="H227" s="19"/>
      <c r="L227" s="19"/>
      <c r="M227" s="19"/>
    </row>
    <row r="228" spans="1:14" collapsed="1" x14ac:dyDescent="0.25">
      <c r="A228" s="72"/>
      <c r="B228" s="72" t="s">
        <v>1066</v>
      </c>
      <c r="C228" s="72"/>
      <c r="D228" s="72"/>
      <c r="E228" s="74"/>
      <c r="F228" s="96"/>
      <c r="G228" s="96"/>
      <c r="H228" s="19"/>
      <c r="L228" s="19"/>
      <c r="M228" s="19"/>
    </row>
    <row r="229" spans="1:14" x14ac:dyDescent="0.25">
      <c r="A229" s="20" t="s">
        <v>317</v>
      </c>
      <c r="B229" s="20" t="s">
        <v>1067</v>
      </c>
      <c r="C229" s="46" t="s">
        <v>1083</v>
      </c>
      <c r="H229" s="19"/>
      <c r="L229" s="19"/>
      <c r="M229" s="19"/>
    </row>
    <row r="230" spans="1:14" x14ac:dyDescent="0.25">
      <c r="A230" s="72"/>
      <c r="B230" s="73" t="s">
        <v>318</v>
      </c>
      <c r="C230" s="72"/>
      <c r="D230" s="72"/>
      <c r="E230" s="74"/>
      <c r="F230" s="96"/>
      <c r="G230" s="96"/>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1"/>
      <c r="G239" s="101"/>
      <c r="H239" s="19"/>
      <c r="K239"/>
      <c r="L239"/>
      <c r="M239"/>
      <c r="N239"/>
    </row>
    <row r="240" spans="1:14" hidden="1" outlineLevel="1" x14ac:dyDescent="0.25">
      <c r="A240" s="20" t="s">
        <v>332</v>
      </c>
      <c r="D240"/>
      <c r="E240"/>
      <c r="F240" s="101"/>
      <c r="G240" s="101"/>
      <c r="H240" s="19"/>
      <c r="K240"/>
      <c r="L240"/>
      <c r="M240"/>
      <c r="N240"/>
    </row>
    <row r="241" spans="1:14" hidden="1" outlineLevel="1" x14ac:dyDescent="0.25">
      <c r="A241" s="20" t="s">
        <v>333</v>
      </c>
      <c r="D241"/>
      <c r="E241"/>
      <c r="F241" s="101"/>
      <c r="G241" s="101"/>
      <c r="H241" s="19"/>
      <c r="K241"/>
      <c r="L241"/>
      <c r="M241"/>
      <c r="N241"/>
    </row>
    <row r="242" spans="1:14" hidden="1" outlineLevel="1" x14ac:dyDescent="0.25">
      <c r="A242" s="20" t="s">
        <v>334</v>
      </c>
      <c r="D242"/>
      <c r="E242"/>
      <c r="F242" s="101"/>
      <c r="G242" s="101"/>
      <c r="H242" s="19"/>
      <c r="K242"/>
      <c r="L242"/>
      <c r="M242"/>
      <c r="N242"/>
    </row>
    <row r="243" spans="1:14" hidden="1" outlineLevel="1" x14ac:dyDescent="0.25">
      <c r="A243" s="20" t="s">
        <v>335</v>
      </c>
      <c r="D243"/>
      <c r="E243"/>
      <c r="F243" s="101"/>
      <c r="G243" s="101"/>
      <c r="H243" s="19"/>
      <c r="K243"/>
      <c r="L243"/>
      <c r="M243"/>
      <c r="N243"/>
    </row>
    <row r="244" spans="1:14" hidden="1" outlineLevel="1" x14ac:dyDescent="0.25">
      <c r="A244" s="20" t="s">
        <v>336</v>
      </c>
      <c r="D244"/>
      <c r="E244"/>
      <c r="F244" s="101"/>
      <c r="G244" s="101"/>
      <c r="H244" s="19"/>
      <c r="K244"/>
      <c r="L244"/>
      <c r="M244"/>
      <c r="N244"/>
    </row>
    <row r="245" spans="1:14" hidden="1" outlineLevel="1" x14ac:dyDescent="0.25">
      <c r="A245" s="20" t="s">
        <v>337</v>
      </c>
      <c r="D245"/>
      <c r="E245"/>
      <c r="F245" s="101"/>
      <c r="G245" s="101"/>
      <c r="H245" s="19"/>
      <c r="K245"/>
      <c r="L245"/>
      <c r="M245"/>
      <c r="N245"/>
    </row>
    <row r="246" spans="1:14" hidden="1" outlineLevel="1" x14ac:dyDescent="0.25">
      <c r="A246" s="20" t="s">
        <v>338</v>
      </c>
      <c r="D246"/>
      <c r="E246"/>
      <c r="F246" s="101"/>
      <c r="G246" s="101"/>
      <c r="H246" s="19"/>
      <c r="K246"/>
      <c r="L246"/>
      <c r="M246"/>
      <c r="N246"/>
    </row>
    <row r="247" spans="1:14" hidden="1" outlineLevel="1" x14ac:dyDescent="0.25">
      <c r="A247" s="20" t="s">
        <v>339</v>
      </c>
      <c r="D247"/>
      <c r="E247"/>
      <c r="F247" s="101"/>
      <c r="G247" s="101"/>
      <c r="H247" s="19"/>
      <c r="K247"/>
      <c r="L247"/>
      <c r="M247"/>
      <c r="N247"/>
    </row>
    <row r="248" spans="1:14" hidden="1" outlineLevel="1" x14ac:dyDescent="0.25">
      <c r="A248" s="20" t="s">
        <v>340</v>
      </c>
      <c r="D248"/>
      <c r="E248"/>
      <c r="F248" s="101"/>
      <c r="G248" s="101"/>
      <c r="H248" s="19"/>
      <c r="K248"/>
      <c r="L248"/>
      <c r="M248"/>
      <c r="N248"/>
    </row>
    <row r="249" spans="1:14" hidden="1" outlineLevel="1" x14ac:dyDescent="0.25">
      <c r="A249" s="20" t="s">
        <v>341</v>
      </c>
      <c r="D249"/>
      <c r="E249"/>
      <c r="F249" s="101"/>
      <c r="G249" s="101"/>
      <c r="H249" s="19"/>
      <c r="K249"/>
      <c r="L249"/>
      <c r="M249"/>
      <c r="N249"/>
    </row>
    <row r="250" spans="1:14" hidden="1" outlineLevel="1" x14ac:dyDescent="0.25">
      <c r="A250" s="20" t="s">
        <v>342</v>
      </c>
      <c r="D250"/>
      <c r="E250"/>
      <c r="F250" s="101"/>
      <c r="G250" s="101"/>
      <c r="H250" s="19"/>
      <c r="K250"/>
      <c r="L250"/>
      <c r="M250"/>
      <c r="N250"/>
    </row>
    <row r="251" spans="1:14" hidden="1" outlineLevel="1" x14ac:dyDescent="0.25">
      <c r="A251" s="20" t="s">
        <v>343</v>
      </c>
      <c r="D251"/>
      <c r="E251"/>
      <c r="F251" s="101"/>
      <c r="G251" s="101"/>
      <c r="H251" s="19"/>
      <c r="K251"/>
      <c r="L251"/>
      <c r="M251"/>
      <c r="N251"/>
    </row>
    <row r="252" spans="1:14" hidden="1" outlineLevel="1" x14ac:dyDescent="0.25">
      <c r="A252" s="20" t="s">
        <v>344</v>
      </c>
      <c r="D252"/>
      <c r="E252"/>
      <c r="F252" s="101"/>
      <c r="G252" s="101"/>
      <c r="H252" s="19"/>
      <c r="K252"/>
      <c r="L252"/>
      <c r="M252"/>
      <c r="N252"/>
    </row>
    <row r="253" spans="1:14" hidden="1" outlineLevel="1" x14ac:dyDescent="0.25">
      <c r="A253" s="20" t="s">
        <v>345</v>
      </c>
      <c r="D253"/>
      <c r="E253"/>
      <c r="F253" s="101"/>
      <c r="G253" s="101"/>
      <c r="H253" s="19"/>
      <c r="K253"/>
      <c r="L253"/>
      <c r="M253"/>
      <c r="N253"/>
    </row>
    <row r="254" spans="1:14" hidden="1" outlineLevel="1" x14ac:dyDescent="0.25">
      <c r="A254" s="20" t="s">
        <v>346</v>
      </c>
      <c r="D254"/>
      <c r="E254"/>
      <c r="F254" s="101"/>
      <c r="G254" s="101"/>
      <c r="H254" s="19"/>
      <c r="K254"/>
      <c r="L254"/>
      <c r="M254"/>
      <c r="N254"/>
    </row>
    <row r="255" spans="1:14" hidden="1" outlineLevel="1" x14ac:dyDescent="0.25">
      <c r="A255" s="20" t="s">
        <v>347</v>
      </c>
      <c r="D255"/>
      <c r="E255"/>
      <c r="F255" s="101"/>
      <c r="G255" s="101"/>
      <c r="H255" s="19"/>
      <c r="K255"/>
      <c r="L255"/>
      <c r="M255"/>
      <c r="N255"/>
    </row>
    <row r="256" spans="1:14" hidden="1" outlineLevel="1" x14ac:dyDescent="0.25">
      <c r="A256" s="20" t="s">
        <v>348</v>
      </c>
      <c r="D256"/>
      <c r="E256"/>
      <c r="F256" s="101"/>
      <c r="G256" s="101"/>
      <c r="H256" s="19"/>
      <c r="K256"/>
      <c r="L256"/>
      <c r="M256"/>
      <c r="N256"/>
    </row>
    <row r="257" spans="1:14" hidden="1" outlineLevel="1" x14ac:dyDescent="0.25">
      <c r="A257" s="20" t="s">
        <v>349</v>
      </c>
      <c r="D257"/>
      <c r="E257"/>
      <c r="F257" s="101"/>
      <c r="G257" s="101"/>
      <c r="H257" s="19"/>
      <c r="K257"/>
      <c r="L257"/>
      <c r="M257"/>
      <c r="N257"/>
    </row>
    <row r="258" spans="1:14" hidden="1" outlineLevel="1" x14ac:dyDescent="0.25">
      <c r="A258" s="20" t="s">
        <v>350</v>
      </c>
      <c r="D258"/>
      <c r="E258"/>
      <c r="F258" s="101"/>
      <c r="G258" s="101"/>
      <c r="H258" s="19"/>
      <c r="K258"/>
      <c r="L258"/>
      <c r="M258"/>
      <c r="N258"/>
    </row>
    <row r="259" spans="1:14" hidden="1" outlineLevel="1" x14ac:dyDescent="0.25">
      <c r="A259" s="20" t="s">
        <v>351</v>
      </c>
      <c r="D259"/>
      <c r="E259"/>
      <c r="F259" s="101"/>
      <c r="G259" s="101"/>
      <c r="H259" s="19"/>
      <c r="K259"/>
      <c r="L259"/>
      <c r="M259"/>
      <c r="N259"/>
    </row>
    <row r="260" spans="1:14" hidden="1" outlineLevel="1" x14ac:dyDescent="0.25">
      <c r="A260" s="20" t="s">
        <v>352</v>
      </c>
      <c r="D260"/>
      <c r="E260"/>
      <c r="F260" s="101"/>
      <c r="G260" s="101"/>
      <c r="H260" s="19"/>
      <c r="K260"/>
      <c r="L260"/>
      <c r="M260"/>
      <c r="N260"/>
    </row>
    <row r="261" spans="1:14" hidden="1" outlineLevel="1" x14ac:dyDescent="0.25">
      <c r="A261" s="20" t="s">
        <v>353</v>
      </c>
      <c r="D261"/>
      <c r="E261"/>
      <c r="F261" s="101"/>
      <c r="G261" s="101"/>
      <c r="H261" s="19"/>
      <c r="K261"/>
      <c r="L261"/>
      <c r="M261"/>
      <c r="N261"/>
    </row>
    <row r="262" spans="1:14" hidden="1" outlineLevel="1" x14ac:dyDescent="0.25">
      <c r="A262" s="20" t="s">
        <v>354</v>
      </c>
      <c r="D262"/>
      <c r="E262"/>
      <c r="F262" s="101"/>
      <c r="G262" s="101"/>
      <c r="H262" s="19"/>
      <c r="K262"/>
      <c r="L262"/>
      <c r="M262"/>
      <c r="N262"/>
    </row>
    <row r="263" spans="1:14" hidden="1" outlineLevel="1" x14ac:dyDescent="0.25">
      <c r="A263" s="20" t="s">
        <v>355</v>
      </c>
      <c r="D263"/>
      <c r="E263"/>
      <c r="F263" s="101"/>
      <c r="G263" s="101"/>
      <c r="H263" s="19"/>
      <c r="K263"/>
      <c r="L263"/>
      <c r="M263"/>
      <c r="N263"/>
    </row>
    <row r="264" spans="1:14" hidden="1" outlineLevel="1" x14ac:dyDescent="0.25">
      <c r="A264" s="20" t="s">
        <v>356</v>
      </c>
      <c r="D264"/>
      <c r="E264"/>
      <c r="F264" s="101"/>
      <c r="G264" s="101"/>
      <c r="H264" s="19"/>
      <c r="K264"/>
      <c r="L264"/>
      <c r="M264"/>
      <c r="N264"/>
    </row>
    <row r="265" spans="1:14" hidden="1" outlineLevel="1" x14ac:dyDescent="0.25">
      <c r="A265" s="20" t="s">
        <v>357</v>
      </c>
      <c r="D265"/>
      <c r="E265"/>
      <c r="F265" s="101"/>
      <c r="G265" s="101"/>
      <c r="H265" s="19"/>
      <c r="K265"/>
      <c r="L265"/>
      <c r="M265"/>
      <c r="N265"/>
    </row>
    <row r="266" spans="1:14" hidden="1" outlineLevel="1" x14ac:dyDescent="0.25">
      <c r="A266" s="20" t="s">
        <v>358</v>
      </c>
      <c r="D266"/>
      <c r="E266"/>
      <c r="F266" s="101"/>
      <c r="G266" s="101"/>
      <c r="H266" s="19"/>
      <c r="K266"/>
      <c r="L266"/>
      <c r="M266"/>
      <c r="N266"/>
    </row>
    <row r="267" spans="1:14" hidden="1" outlineLevel="1" x14ac:dyDescent="0.25">
      <c r="A267" s="20" t="s">
        <v>359</v>
      </c>
      <c r="D267"/>
      <c r="E267"/>
      <c r="F267" s="101"/>
      <c r="G267" s="101"/>
      <c r="H267" s="19"/>
      <c r="K267"/>
      <c r="L267"/>
      <c r="M267"/>
      <c r="N267"/>
    </row>
    <row r="268" spans="1:14" hidden="1" outlineLevel="1" x14ac:dyDescent="0.25">
      <c r="A268" s="20" t="s">
        <v>360</v>
      </c>
      <c r="D268"/>
      <c r="E268"/>
      <c r="F268" s="101"/>
      <c r="G268" s="101"/>
      <c r="H268" s="19"/>
      <c r="K268"/>
      <c r="L268"/>
      <c r="M268"/>
      <c r="N268"/>
    </row>
    <row r="269" spans="1:14" hidden="1" outlineLevel="1" x14ac:dyDescent="0.25">
      <c r="A269" s="20" t="s">
        <v>361</v>
      </c>
      <c r="D269"/>
      <c r="E269"/>
      <c r="F269" s="101"/>
      <c r="G269" s="101"/>
      <c r="H269" s="19"/>
      <c r="K269"/>
      <c r="L269"/>
      <c r="M269"/>
      <c r="N269"/>
    </row>
    <row r="270" spans="1:14" hidden="1" outlineLevel="1" x14ac:dyDescent="0.25">
      <c r="A270" s="20" t="s">
        <v>362</v>
      </c>
      <c r="D270"/>
      <c r="E270"/>
      <c r="F270" s="101"/>
      <c r="G270" s="101"/>
      <c r="H270" s="19"/>
      <c r="K270"/>
      <c r="L270"/>
      <c r="M270"/>
      <c r="N270"/>
    </row>
    <row r="271" spans="1:14" hidden="1" outlineLevel="1" x14ac:dyDescent="0.25">
      <c r="A271" s="20" t="s">
        <v>363</v>
      </c>
      <c r="D271"/>
      <c r="E271"/>
      <c r="F271" s="101"/>
      <c r="G271" s="101"/>
      <c r="H271" s="19"/>
      <c r="K271"/>
      <c r="L271"/>
      <c r="M271"/>
      <c r="N271"/>
    </row>
    <row r="272" spans="1:14" hidden="1" outlineLevel="1" x14ac:dyDescent="0.25">
      <c r="A272" s="20" t="s">
        <v>364</v>
      </c>
      <c r="D272"/>
      <c r="E272"/>
      <c r="F272" s="101"/>
      <c r="G272" s="101"/>
      <c r="H272" s="19"/>
      <c r="K272"/>
      <c r="L272"/>
      <c r="M272"/>
      <c r="N272"/>
    </row>
    <row r="273" spans="1:14" hidden="1" outlineLevel="1" x14ac:dyDescent="0.25">
      <c r="A273" s="20" t="s">
        <v>365</v>
      </c>
      <c r="D273"/>
      <c r="E273"/>
      <c r="F273" s="101"/>
      <c r="G273" s="101"/>
      <c r="H273" s="19"/>
      <c r="K273"/>
      <c r="L273"/>
      <c r="M273"/>
      <c r="N273"/>
    </row>
    <row r="274" spans="1:14" hidden="1" outlineLevel="1" x14ac:dyDescent="0.25">
      <c r="A274" s="20" t="s">
        <v>366</v>
      </c>
      <c r="D274"/>
      <c r="E274"/>
      <c r="F274" s="101"/>
      <c r="G274" s="101"/>
      <c r="H274" s="19"/>
      <c r="K274"/>
      <c r="L274"/>
      <c r="M274"/>
      <c r="N274"/>
    </row>
    <row r="275" spans="1:14" hidden="1" outlineLevel="1" x14ac:dyDescent="0.25">
      <c r="A275" s="20" t="s">
        <v>367</v>
      </c>
      <c r="D275"/>
      <c r="E275"/>
      <c r="F275" s="101"/>
      <c r="G275" s="101"/>
      <c r="H275" s="19"/>
      <c r="K275"/>
      <c r="L275"/>
      <c r="M275"/>
      <c r="N275"/>
    </row>
    <row r="276" spans="1:14" hidden="1" outlineLevel="1" x14ac:dyDescent="0.25">
      <c r="A276" s="20" t="s">
        <v>368</v>
      </c>
      <c r="D276"/>
      <c r="E276"/>
      <c r="F276" s="101"/>
      <c r="G276" s="101"/>
      <c r="H276" s="19"/>
      <c r="K276"/>
      <c r="L276"/>
      <c r="M276"/>
      <c r="N276"/>
    </row>
    <row r="277" spans="1:14" hidden="1" outlineLevel="1" x14ac:dyDescent="0.25">
      <c r="A277" s="20" t="s">
        <v>369</v>
      </c>
      <c r="D277"/>
      <c r="E277"/>
      <c r="F277" s="101"/>
      <c r="G277" s="101"/>
      <c r="H277" s="19"/>
      <c r="K277"/>
      <c r="L277"/>
      <c r="M277"/>
      <c r="N277"/>
    </row>
    <row r="278" spans="1:14" hidden="1" outlineLevel="1" x14ac:dyDescent="0.25">
      <c r="A278" s="20" t="s">
        <v>370</v>
      </c>
      <c r="D278"/>
      <c r="E278"/>
      <c r="F278" s="101"/>
      <c r="G278" s="101"/>
      <c r="H278" s="19"/>
      <c r="K278"/>
      <c r="L278"/>
      <c r="M278"/>
      <c r="N278"/>
    </row>
    <row r="279" spans="1:14" hidden="1" outlineLevel="1" x14ac:dyDescent="0.25">
      <c r="A279" s="20" t="s">
        <v>371</v>
      </c>
      <c r="D279"/>
      <c r="E279"/>
      <c r="F279" s="101"/>
      <c r="G279" s="101"/>
      <c r="H279" s="19"/>
      <c r="K279"/>
      <c r="L279"/>
      <c r="M279"/>
      <c r="N279"/>
    </row>
    <row r="280" spans="1:14" hidden="1" outlineLevel="1" x14ac:dyDescent="0.25">
      <c r="A280" s="20" t="s">
        <v>372</v>
      </c>
      <c r="D280"/>
      <c r="E280"/>
      <c r="F280" s="101"/>
      <c r="G280" s="101"/>
      <c r="H280" s="19"/>
      <c r="K280"/>
      <c r="L280"/>
      <c r="M280"/>
      <c r="N280"/>
    </row>
    <row r="281" spans="1:14" hidden="1" outlineLevel="1" x14ac:dyDescent="0.25">
      <c r="A281" s="20" t="s">
        <v>373</v>
      </c>
      <c r="D281"/>
      <c r="E281"/>
      <c r="F281" s="101"/>
      <c r="G281" s="101"/>
      <c r="H281" s="19"/>
      <c r="K281"/>
      <c r="L281"/>
      <c r="M281"/>
      <c r="N281"/>
    </row>
    <row r="282" spans="1:14" hidden="1" outlineLevel="1" x14ac:dyDescent="0.25">
      <c r="A282" s="20" t="s">
        <v>374</v>
      </c>
      <c r="D282"/>
      <c r="E282"/>
      <c r="F282" s="101"/>
      <c r="G282" s="101"/>
      <c r="H282" s="19"/>
      <c r="K282"/>
      <c r="L282"/>
      <c r="M282"/>
      <c r="N282"/>
    </row>
    <row r="283" spans="1:14" hidden="1" outlineLevel="1" x14ac:dyDescent="0.25">
      <c r="A283" s="20" t="s">
        <v>375</v>
      </c>
      <c r="D283"/>
      <c r="E283"/>
      <c r="F283" s="101"/>
      <c r="G283" s="101"/>
      <c r="H283" s="19"/>
      <c r="K283"/>
      <c r="L283"/>
      <c r="M283"/>
      <c r="N283"/>
    </row>
    <row r="284" spans="1:14" hidden="1" outlineLevel="1" x14ac:dyDescent="0.25">
      <c r="A284" s="20" t="s">
        <v>376</v>
      </c>
      <c r="D284"/>
      <c r="E284"/>
      <c r="F284" s="101"/>
      <c r="G284" s="101"/>
      <c r="H284" s="19"/>
      <c r="K284"/>
      <c r="L284"/>
      <c r="M284"/>
      <c r="N284"/>
    </row>
    <row r="285" spans="1:14" ht="18.75" collapsed="1" x14ac:dyDescent="0.25">
      <c r="A285" s="68"/>
      <c r="B285" s="68" t="s">
        <v>1126</v>
      </c>
      <c r="C285" s="68" t="s">
        <v>1</v>
      </c>
      <c r="D285" s="68" t="s">
        <v>1</v>
      </c>
      <c r="E285" s="68"/>
      <c r="F285" s="68" t="s">
        <v>1</v>
      </c>
      <c r="G285" s="105"/>
      <c r="H285" s="19"/>
      <c r="I285" s="23"/>
      <c r="J285" s="23"/>
      <c r="K285" s="23"/>
      <c r="L285" s="23"/>
      <c r="M285" s="24"/>
    </row>
    <row r="286" spans="1:14" ht="18.75" x14ac:dyDescent="0.25">
      <c r="A286" s="140" t="s">
        <v>1132</v>
      </c>
      <c r="B286" s="141"/>
      <c r="C286" s="141"/>
      <c r="D286" s="142"/>
      <c r="E286" s="142"/>
      <c r="F286" s="143"/>
      <c r="G286" s="142"/>
      <c r="H286" s="19"/>
      <c r="I286" s="23"/>
      <c r="J286" s="23"/>
      <c r="K286" s="23"/>
      <c r="L286" s="23"/>
      <c r="M286" s="24"/>
    </row>
    <row r="287" spans="1:14" ht="18.75" x14ac:dyDescent="0.25">
      <c r="A287" s="140" t="s">
        <v>1133</v>
      </c>
      <c r="B287" s="141"/>
      <c r="C287" s="141"/>
      <c r="D287" s="142"/>
      <c r="E287" s="142"/>
      <c r="F287" s="143"/>
      <c r="G287" s="142"/>
      <c r="H287" s="19"/>
      <c r="I287" s="23"/>
      <c r="J287" s="23"/>
      <c r="K287" s="23"/>
      <c r="L287" s="23"/>
      <c r="M287" s="24"/>
    </row>
    <row r="288" spans="1:14" x14ac:dyDescent="0.25">
      <c r="A288" s="20" t="s">
        <v>377</v>
      </c>
      <c r="B288" s="134" t="s">
        <v>1085</v>
      </c>
      <c r="C288" s="46">
        <f>ROW(B38)</f>
        <v>38</v>
      </c>
      <c r="D288" s="42"/>
      <c r="E288" s="42"/>
      <c r="F288" s="79"/>
      <c r="G288" s="79"/>
      <c r="H288" s="19"/>
      <c r="I288" s="27"/>
      <c r="J288" s="46"/>
      <c r="L288" s="42"/>
      <c r="M288" s="42"/>
      <c r="N288" s="42"/>
    </row>
    <row r="289" spans="1:14" x14ac:dyDescent="0.25">
      <c r="A289" s="20" t="s">
        <v>378</v>
      </c>
      <c r="B289" s="134" t="s">
        <v>1086</v>
      </c>
      <c r="C289" s="46">
        <f>ROW(B39)</f>
        <v>39</v>
      </c>
      <c r="E289" s="42"/>
      <c r="F289" s="79"/>
      <c r="H289" s="19"/>
      <c r="I289" s="27"/>
      <c r="J289" s="46"/>
      <c r="L289" s="42"/>
      <c r="M289" s="42"/>
    </row>
    <row r="290" spans="1:14" x14ac:dyDescent="0.25">
      <c r="A290" s="20" t="s">
        <v>379</v>
      </c>
      <c r="B290" s="134" t="s">
        <v>1087</v>
      </c>
      <c r="C290" s="46" t="s">
        <v>1083</v>
      </c>
      <c r="E290" s="42"/>
      <c r="F290" s="79"/>
      <c r="H290" s="19"/>
      <c r="I290" s="27"/>
      <c r="J290" s="46"/>
      <c r="L290" s="42"/>
      <c r="M290" s="42"/>
    </row>
    <row r="291" spans="1:14" x14ac:dyDescent="0.25">
      <c r="A291" s="20" t="s">
        <v>380</v>
      </c>
      <c r="B291" s="134" t="s">
        <v>1088</v>
      </c>
      <c r="C291" s="46" t="s">
        <v>989</v>
      </c>
      <c r="D291" s="46" t="s">
        <v>991</v>
      </c>
      <c r="E291" s="47"/>
      <c r="F291" s="79"/>
      <c r="G291" s="103"/>
      <c r="H291" s="19"/>
      <c r="I291" s="27"/>
      <c r="J291" s="46"/>
      <c r="K291" s="46"/>
      <c r="L291" s="47"/>
      <c r="M291" s="42"/>
      <c r="N291" s="47"/>
    </row>
    <row r="292" spans="1:14" x14ac:dyDescent="0.25">
      <c r="A292" s="20" t="s">
        <v>381</v>
      </c>
      <c r="B292" s="134" t="s">
        <v>1089</v>
      </c>
      <c r="C292" s="46">
        <f>ROW(B52)</f>
        <v>52</v>
      </c>
      <c r="H292" s="19"/>
      <c r="I292" s="27"/>
      <c r="J292" s="46"/>
    </row>
    <row r="293" spans="1:14" ht="15" customHeight="1" x14ac:dyDescent="0.25">
      <c r="A293" s="20" t="s">
        <v>382</v>
      </c>
      <c r="B293" s="134" t="s">
        <v>1090</v>
      </c>
      <c r="C293" s="112" t="str">
        <f>ROW('B1. ATT Mortgage Assets'!B165)&amp;" for Residential Mortgage Assets"</f>
        <v>165 for Residential Mortgage Assets</v>
      </c>
      <c r="D293" s="46" t="str">
        <f>ROW('B1. ATT Mortgage Assets'!B266 )&amp; " for Commercial Mortgage Assets"</f>
        <v>266 for Commercial Mortgage Assets</v>
      </c>
      <c r="E293" s="47"/>
      <c r="F293" s="102" t="s">
        <v>992</v>
      </c>
      <c r="G293" s="103"/>
      <c r="H293" s="19"/>
      <c r="I293" s="27"/>
      <c r="J293"/>
      <c r="K293" s="46"/>
      <c r="L293" s="47"/>
      <c r="N293" s="47"/>
    </row>
    <row r="294" spans="1:14" x14ac:dyDescent="0.25">
      <c r="A294" s="20" t="s">
        <v>383</v>
      </c>
      <c r="B294" s="134" t="s">
        <v>1091</v>
      </c>
      <c r="C294" s="139" t="s">
        <v>1118</v>
      </c>
      <c r="D294" s="46"/>
      <c r="E294" s="47"/>
      <c r="F294" s="102"/>
      <c r="G294" s="103"/>
      <c r="H294" s="19"/>
      <c r="I294" s="27"/>
      <c r="J294"/>
      <c r="K294" s="46"/>
      <c r="L294" s="47"/>
      <c r="N294" s="47"/>
    </row>
    <row r="295" spans="1:14" x14ac:dyDescent="0.25">
      <c r="A295" s="20" t="s">
        <v>384</v>
      </c>
      <c r="B295" s="134" t="s">
        <v>1092</v>
      </c>
      <c r="C295" s="112"/>
      <c r="D295" s="46"/>
      <c r="E295" s="47"/>
      <c r="F295" s="102"/>
      <c r="G295" s="103"/>
      <c r="H295" s="19"/>
      <c r="I295" s="27"/>
      <c r="J295"/>
      <c r="K295" s="46"/>
      <c r="L295" s="47"/>
      <c r="N295" s="47"/>
    </row>
    <row r="296" spans="1:14" x14ac:dyDescent="0.25">
      <c r="A296" s="20" t="s">
        <v>385</v>
      </c>
      <c r="B296" s="134" t="s">
        <v>1099</v>
      </c>
      <c r="C296" s="46" t="str">
        <f>ROW('B1. ATT Mortgage Assets'!B129)&amp;" for Mortgage Assets"</f>
        <v>129 for Mortgage Assets</v>
      </c>
      <c r="D296" s="46" t="s">
        <v>993</v>
      </c>
      <c r="H296" s="19"/>
      <c r="I296" s="27"/>
      <c r="M296" s="47"/>
    </row>
    <row r="297" spans="1:14" x14ac:dyDescent="0.25">
      <c r="A297" s="20" t="s">
        <v>386</v>
      </c>
      <c r="B297" s="134" t="s">
        <v>1100</v>
      </c>
      <c r="C297" s="46">
        <f>ROW(B111)</f>
        <v>111</v>
      </c>
      <c r="F297" s="103"/>
      <c r="H297" s="19"/>
      <c r="I297" s="27"/>
      <c r="J297" s="46"/>
      <c r="M297" s="47"/>
    </row>
    <row r="298" spans="1:14" x14ac:dyDescent="0.25">
      <c r="A298" s="20" t="s">
        <v>387</v>
      </c>
      <c r="B298" s="134" t="s">
        <v>1101</v>
      </c>
      <c r="C298" s="46">
        <f>ROW(B163)</f>
        <v>163</v>
      </c>
      <c r="E298" s="47"/>
      <c r="F298" s="103"/>
      <c r="H298" s="19"/>
      <c r="I298" s="27"/>
      <c r="J298" s="46"/>
      <c r="L298" s="47"/>
      <c r="M298" s="47"/>
    </row>
    <row r="299" spans="1:14" x14ac:dyDescent="0.25">
      <c r="A299" s="20" t="s">
        <v>388</v>
      </c>
      <c r="B299" s="134" t="s">
        <v>1102</v>
      </c>
      <c r="C299" s="46">
        <f>ROW(B137)</f>
        <v>137</v>
      </c>
      <c r="E299" s="47"/>
      <c r="F299" s="103"/>
      <c r="H299" s="19"/>
      <c r="I299" s="27"/>
      <c r="J299" s="46"/>
      <c r="L299" s="47"/>
      <c r="M299" s="47"/>
    </row>
    <row r="300" spans="1:14" x14ac:dyDescent="0.25">
      <c r="A300" s="20" t="s">
        <v>389</v>
      </c>
      <c r="B300" s="134" t="s">
        <v>1103</v>
      </c>
      <c r="C300" s="46" t="s">
        <v>1125</v>
      </c>
      <c r="E300" s="47"/>
      <c r="F300" s="103"/>
      <c r="H300" s="19"/>
      <c r="I300" s="27"/>
      <c r="J300" s="46"/>
      <c r="L300" s="47"/>
      <c r="M300" s="47"/>
    </row>
    <row r="301" spans="1:14" x14ac:dyDescent="0.25">
      <c r="A301" s="20" t="s">
        <v>1104</v>
      </c>
      <c r="B301" s="134" t="s">
        <v>1135</v>
      </c>
      <c r="C301" s="25" t="s">
        <v>1120</v>
      </c>
      <c r="D301" s="25" t="s">
        <v>1121</v>
      </c>
      <c r="F301" s="25" t="s">
        <v>1119</v>
      </c>
      <c r="H301" s="19"/>
      <c r="I301" s="27"/>
      <c r="J301" s="46"/>
      <c r="L301" s="47"/>
      <c r="M301" s="47"/>
    </row>
    <row r="302" spans="1:14" x14ac:dyDescent="0.25">
      <c r="A302" s="20" t="s">
        <v>1105</v>
      </c>
      <c r="B302" s="134" t="s">
        <v>1093</v>
      </c>
      <c r="C302" s="46" t="s">
        <v>1122</v>
      </c>
      <c r="E302" s="47"/>
      <c r="H302" s="19"/>
      <c r="J302" s="46"/>
      <c r="L302" s="47"/>
    </row>
    <row r="303" spans="1:14" x14ac:dyDescent="0.25">
      <c r="A303" s="20" t="s">
        <v>1106</v>
      </c>
      <c r="B303" s="134" t="s">
        <v>1094</v>
      </c>
      <c r="C303" s="46">
        <f>ROW(B65)</f>
        <v>65</v>
      </c>
      <c r="E303" s="47"/>
      <c r="H303" s="19"/>
      <c r="I303" s="27"/>
      <c r="J303" s="46"/>
      <c r="L303" s="47"/>
    </row>
    <row r="304" spans="1:14" x14ac:dyDescent="0.25">
      <c r="A304" s="20" t="s">
        <v>1107</v>
      </c>
      <c r="B304" s="134" t="s">
        <v>1095</v>
      </c>
      <c r="C304" s="46">
        <f>ROW(B88)</f>
        <v>88</v>
      </c>
      <c r="E304" s="47"/>
      <c r="H304" s="19"/>
      <c r="I304" s="27"/>
      <c r="J304" s="46"/>
      <c r="L304" s="47"/>
    </row>
    <row r="305" spans="1:13" x14ac:dyDescent="0.25">
      <c r="A305" s="20" t="s">
        <v>1108</v>
      </c>
      <c r="B305" s="134" t="s">
        <v>1096</v>
      </c>
      <c r="C305" s="46" t="s">
        <v>1163</v>
      </c>
      <c r="D305" s="46" t="s">
        <v>1164</v>
      </c>
      <c r="E305" s="47"/>
      <c r="H305" s="19"/>
      <c r="I305" s="27"/>
      <c r="J305" s="46"/>
      <c r="L305" s="47"/>
    </row>
    <row r="306" spans="1:13" x14ac:dyDescent="0.25">
      <c r="A306" s="20" t="s">
        <v>1109</v>
      </c>
      <c r="B306" s="134" t="s">
        <v>1097</v>
      </c>
      <c r="C306" s="46" t="s">
        <v>1123</v>
      </c>
      <c r="E306" s="47"/>
      <c r="H306" s="19"/>
      <c r="I306" s="27"/>
      <c r="J306" s="46"/>
      <c r="L306" s="47"/>
    </row>
    <row r="307" spans="1:13" x14ac:dyDescent="0.25">
      <c r="A307" s="20" t="s">
        <v>1110</v>
      </c>
      <c r="B307" s="134" t="s">
        <v>1098</v>
      </c>
      <c r="C307" s="25" t="s">
        <v>1124</v>
      </c>
      <c r="D307" s="46" t="s">
        <v>994</v>
      </c>
      <c r="E307" s="47"/>
      <c r="H307" s="19"/>
      <c r="I307" s="27"/>
      <c r="J307" s="46"/>
      <c r="K307" s="46"/>
      <c r="L307" s="47"/>
    </row>
    <row r="308" spans="1:13" hidden="1" outlineLevel="1" x14ac:dyDescent="0.25">
      <c r="A308" s="20" t="s">
        <v>390</v>
      </c>
      <c r="B308" s="134"/>
      <c r="C308" s="46"/>
      <c r="D308" s="46"/>
      <c r="E308" s="47"/>
      <c r="H308" s="19"/>
      <c r="I308" s="27"/>
      <c r="J308" s="46"/>
      <c r="K308" s="46"/>
      <c r="L308" s="47"/>
    </row>
    <row r="309" spans="1:13" hidden="1" outlineLevel="1" x14ac:dyDescent="0.25">
      <c r="A309" s="20" t="s">
        <v>391</v>
      </c>
      <c r="B309" s="134"/>
      <c r="C309" s="46"/>
      <c r="D309" s="46"/>
      <c r="E309" s="47"/>
      <c r="H309" s="19"/>
      <c r="I309" s="27"/>
      <c r="J309" s="46"/>
      <c r="K309" s="46"/>
      <c r="L309" s="47"/>
    </row>
    <row r="310" spans="1:13" hidden="1" outlineLevel="1" x14ac:dyDescent="0.25">
      <c r="A310" s="20" t="s">
        <v>392</v>
      </c>
      <c r="B310" s="134"/>
      <c r="C310" s="46"/>
      <c r="D310" s="46"/>
      <c r="E310" s="47"/>
      <c r="H310" s="19"/>
      <c r="I310" s="27"/>
      <c r="J310" s="46"/>
      <c r="K310" s="46"/>
      <c r="L310" s="47"/>
    </row>
    <row r="311" spans="1:13" hidden="1" outlineLevel="1" x14ac:dyDescent="0.25">
      <c r="A311" s="20" t="s">
        <v>393</v>
      </c>
      <c r="B311" s="27"/>
      <c r="C311" s="46"/>
      <c r="D311" s="46"/>
      <c r="E311" s="47"/>
      <c r="H311" s="19"/>
      <c r="I311" s="27"/>
      <c r="J311" s="46"/>
      <c r="K311" s="46"/>
      <c r="L311" s="47"/>
    </row>
    <row r="312" spans="1:13" hidden="1" outlineLevel="1" x14ac:dyDescent="0.25">
      <c r="A312" s="20" t="s">
        <v>394</v>
      </c>
      <c r="B312" s="27"/>
      <c r="C312" s="46"/>
      <c r="D312" s="46"/>
      <c r="E312" s="47"/>
      <c r="H312" s="19"/>
      <c r="I312" s="27"/>
      <c r="J312" s="46"/>
      <c r="K312" s="46"/>
      <c r="L312" s="47"/>
    </row>
    <row r="313" spans="1:13" hidden="1" outlineLevel="1" x14ac:dyDescent="0.25">
      <c r="A313" s="20" t="s">
        <v>395</v>
      </c>
      <c r="B313" s="27"/>
      <c r="C313" s="46"/>
      <c r="D313" s="46"/>
      <c r="E313" s="47"/>
      <c r="H313" s="19"/>
      <c r="I313" s="27"/>
      <c r="J313" s="46"/>
      <c r="K313" s="46"/>
      <c r="L313" s="47"/>
    </row>
    <row r="314" spans="1:13" hidden="1" outlineLevel="1" x14ac:dyDescent="0.25">
      <c r="A314" s="20" t="s">
        <v>396</v>
      </c>
      <c r="B314" s="27"/>
      <c r="C314" s="46"/>
      <c r="D314" s="46"/>
      <c r="E314" s="47"/>
      <c r="H314" s="19"/>
      <c r="I314" s="27"/>
      <c r="J314" s="46"/>
      <c r="K314" s="46"/>
      <c r="L314" s="47"/>
    </row>
    <row r="315" spans="1:13" hidden="1" outlineLevel="1" x14ac:dyDescent="0.25">
      <c r="A315" s="20" t="s">
        <v>397</v>
      </c>
      <c r="B315" s="27"/>
      <c r="C315" s="46"/>
      <c r="D315" s="46"/>
      <c r="E315" s="47"/>
      <c r="H315" s="19"/>
      <c r="I315" s="27"/>
      <c r="J315" s="46"/>
      <c r="K315" s="46"/>
      <c r="L315" s="47"/>
    </row>
    <row r="316" spans="1:13" hidden="1" outlineLevel="1" x14ac:dyDescent="0.25">
      <c r="A316" s="20" t="s">
        <v>398</v>
      </c>
      <c r="B316" s="27"/>
      <c r="C316" s="46"/>
      <c r="D316" s="46"/>
      <c r="E316" s="47"/>
      <c r="H316" s="19"/>
      <c r="I316" s="27"/>
      <c r="J316" s="46"/>
      <c r="K316" s="46"/>
      <c r="L316" s="47"/>
    </row>
    <row r="317" spans="1:13" hidden="1" outlineLevel="1" x14ac:dyDescent="0.25">
      <c r="A317" s="20" t="s">
        <v>399</v>
      </c>
      <c r="H317" s="19"/>
    </row>
    <row r="318" spans="1:13" ht="37.5" collapsed="1" x14ac:dyDescent="0.25">
      <c r="A318" s="69"/>
      <c r="B318" s="68" t="s">
        <v>21</v>
      </c>
      <c r="C318" s="69"/>
      <c r="D318" s="69"/>
      <c r="E318" s="69"/>
      <c r="F318" s="95"/>
      <c r="G318" s="105"/>
      <c r="H318" s="19"/>
      <c r="I318" s="23"/>
      <c r="J318" s="24"/>
      <c r="K318" s="24"/>
      <c r="L318" s="24"/>
      <c r="M318" s="24"/>
    </row>
    <row r="319" spans="1:13" x14ac:dyDescent="0.25">
      <c r="A319" s="20" t="s">
        <v>5</v>
      </c>
      <c r="B319" s="31" t="s">
        <v>400</v>
      </c>
      <c r="C319" s="20">
        <v>50</v>
      </c>
      <c r="H319" s="19"/>
      <c r="I319" s="31"/>
      <c r="J319" s="46"/>
    </row>
    <row r="320" spans="1:13" hidden="1" outlineLevel="1" x14ac:dyDescent="0.25">
      <c r="A320" s="20" t="s">
        <v>401</v>
      </c>
      <c r="B320" s="31"/>
      <c r="C320" s="46"/>
      <c r="H320" s="19"/>
      <c r="I320" s="31"/>
      <c r="J320" s="46"/>
    </row>
    <row r="321" spans="1:13" hidden="1" outlineLevel="1" x14ac:dyDescent="0.25">
      <c r="A321" s="20" t="s">
        <v>402</v>
      </c>
      <c r="B321" s="31"/>
      <c r="C321" s="46"/>
      <c r="H321" s="19"/>
      <c r="I321" s="31"/>
      <c r="J321" s="46"/>
    </row>
    <row r="322" spans="1:13" hidden="1" outlineLevel="1" x14ac:dyDescent="0.25">
      <c r="A322" s="20" t="s">
        <v>403</v>
      </c>
      <c r="B322" s="31"/>
      <c r="C322" s="46"/>
      <c r="H322" s="19"/>
      <c r="I322" s="31"/>
      <c r="J322" s="46"/>
    </row>
    <row r="323" spans="1:13" hidden="1" outlineLevel="1" x14ac:dyDescent="0.25">
      <c r="A323" s="20" t="s">
        <v>404</v>
      </c>
      <c r="B323" s="31"/>
      <c r="C323" s="46"/>
      <c r="H323" s="19"/>
      <c r="I323" s="31"/>
      <c r="J323" s="46"/>
    </row>
    <row r="324" spans="1:13" hidden="1" outlineLevel="1" x14ac:dyDescent="0.25">
      <c r="A324" s="20" t="s">
        <v>405</v>
      </c>
      <c r="B324" s="31"/>
      <c r="C324" s="46"/>
      <c r="H324" s="19"/>
      <c r="I324" s="31"/>
      <c r="J324" s="46"/>
    </row>
    <row r="325" spans="1:13" hidden="1" outlineLevel="1" x14ac:dyDescent="0.25">
      <c r="A325" s="20" t="s">
        <v>406</v>
      </c>
      <c r="B325" s="31"/>
      <c r="C325" s="46"/>
      <c r="H325" s="19"/>
      <c r="I325" s="31"/>
      <c r="J325" s="46"/>
    </row>
    <row r="326" spans="1:13" ht="18.75" collapsed="1" x14ac:dyDescent="0.25">
      <c r="A326" s="69"/>
      <c r="B326" s="68" t="s">
        <v>22</v>
      </c>
      <c r="C326" s="69"/>
      <c r="D326" s="69"/>
      <c r="E326" s="69"/>
      <c r="F326" s="95"/>
      <c r="G326" s="105"/>
      <c r="H326" s="19"/>
      <c r="I326" s="23"/>
      <c r="J326" s="24"/>
      <c r="K326" s="24"/>
      <c r="L326" s="24"/>
      <c r="M326" s="24"/>
    </row>
    <row r="327" spans="1:13" x14ac:dyDescent="0.25">
      <c r="A327" s="72"/>
      <c r="B327" s="73" t="s">
        <v>407</v>
      </c>
      <c r="C327" s="72"/>
      <c r="D327" s="72"/>
      <c r="E327" s="74"/>
      <c r="F327" s="96"/>
      <c r="G327" s="96"/>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995</v>
      </c>
      <c r="C337" s="20">
        <v>0</v>
      </c>
      <c r="H337" s="19"/>
    </row>
    <row r="338" spans="1:8" ht="45" x14ac:dyDescent="0.25">
      <c r="A338" s="20" t="s">
        <v>428</v>
      </c>
      <c r="B338" s="36" t="s">
        <v>1029</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8"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 HG.1.7"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 ref="D305" location="'C. ATT Harmonised Glossary'!A35" display="12 Harmonised Glossary - OHG.3.1" xr:uid="{33419363-833A-4039-A4A2-152E4B2143AE}"/>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45.85546875" style="20" bestFit="1" customWidth="1"/>
    <col min="3" max="3" width="41" style="20" customWidth="1"/>
    <col min="4" max="4" width="34.85546875" style="20" customWidth="1"/>
    <col min="5" max="5" width="6.7109375" style="20" customWidth="1"/>
    <col min="6" max="6" width="41.5703125" style="20" customWidth="1"/>
    <col min="7" max="7" width="41.5703125" style="19" customWidth="1"/>
    <col min="8" max="16384" width="8.85546875" style="122"/>
  </cols>
  <sheetData>
    <row r="1" spans="1:7" s="37" customFormat="1" ht="31.5" x14ac:dyDescent="0.25">
      <c r="A1" s="18" t="s">
        <v>985</v>
      </c>
      <c r="B1" s="18"/>
      <c r="C1" s="19"/>
      <c r="D1" s="19"/>
      <c r="E1" s="19"/>
      <c r="F1" s="38"/>
      <c r="G1" s="19"/>
    </row>
    <row r="2" spans="1:7" ht="15.75" thickBot="1" x14ac:dyDescent="0.3">
      <c r="A2" s="19"/>
      <c r="B2" s="19"/>
      <c r="C2" s="19"/>
      <c r="D2" s="19"/>
      <c r="E2" s="19"/>
      <c r="F2" s="19"/>
    </row>
    <row r="3" spans="1:7" ht="15.75" thickBot="1" x14ac:dyDescent="0.3">
      <c r="A3" s="123"/>
      <c r="B3" s="124" t="s">
        <v>15</v>
      </c>
      <c r="C3" s="22" t="s">
        <v>161</v>
      </c>
      <c r="D3" s="123"/>
      <c r="E3" s="123"/>
      <c r="F3" s="19"/>
      <c r="G3" s="123"/>
    </row>
    <row r="5" spans="1:7" x14ac:dyDescent="0.25">
      <c r="A5" s="125"/>
      <c r="B5" s="126" t="s">
        <v>463</v>
      </c>
      <c r="C5" s="125"/>
      <c r="E5" s="24"/>
      <c r="F5" s="24"/>
    </row>
    <row r="6" spans="1:7" x14ac:dyDescent="0.25">
      <c r="B6" s="127" t="s">
        <v>464</v>
      </c>
    </row>
    <row r="7" spans="1:7" x14ac:dyDescent="0.25">
      <c r="B7" s="128" t="s">
        <v>465</v>
      </c>
    </row>
    <row r="8" spans="1:7" ht="15.75" thickBot="1" x14ac:dyDescent="0.3">
      <c r="B8" s="129" t="s">
        <v>466</v>
      </c>
    </row>
    <row r="9" spans="1:7" x14ac:dyDescent="0.25">
      <c r="B9" s="25"/>
    </row>
    <row r="10" spans="1:7" ht="49.5" customHeight="1" x14ac:dyDescent="0.25">
      <c r="A10" s="76" t="s">
        <v>23</v>
      </c>
      <c r="B10" s="76" t="s">
        <v>464</v>
      </c>
      <c r="C10" s="76"/>
      <c r="D10" s="76"/>
      <c r="E10" s="76"/>
      <c r="F10" s="76"/>
      <c r="G10" s="76"/>
    </row>
    <row r="11" spans="1:7" ht="15" customHeight="1" x14ac:dyDescent="0.25">
      <c r="A11" s="72"/>
      <c r="B11" s="73" t="s">
        <v>467</v>
      </c>
      <c r="C11" s="72" t="s">
        <v>54</v>
      </c>
      <c r="D11" s="72"/>
      <c r="E11" s="72"/>
      <c r="F11" s="75" t="s">
        <v>468</v>
      </c>
      <c r="G11" s="75"/>
    </row>
    <row r="12" spans="1:7" x14ac:dyDescent="0.25">
      <c r="A12" s="20" t="s">
        <v>469</v>
      </c>
      <c r="B12" s="20" t="s">
        <v>470</v>
      </c>
      <c r="C12" s="115">
        <v>6128.1307626460521</v>
      </c>
      <c r="F12" s="33">
        <f>IF($C$15=0,"",IF(C12="[for completion]","",C12/$C$15))</f>
        <v>0.70012736267426567</v>
      </c>
    </row>
    <row r="13" spans="1:7" x14ac:dyDescent="0.25">
      <c r="A13" s="20" t="s">
        <v>471</v>
      </c>
      <c r="B13" s="20" t="s">
        <v>472</v>
      </c>
      <c r="C13" s="115">
        <v>2624.749197992146</v>
      </c>
      <c r="F13" s="33">
        <f>IF($C$15=0,"",IF(C13="[for completion]","",C13/$C$15))</f>
        <v>0.29987263732573433</v>
      </c>
    </row>
    <row r="14" spans="1:7" x14ac:dyDescent="0.25">
      <c r="A14" s="20" t="s">
        <v>473</v>
      </c>
      <c r="B14" s="20" t="s">
        <v>86</v>
      </c>
      <c r="C14" s="115">
        <v>0</v>
      </c>
      <c r="F14" s="33">
        <f>IF($C$15=0,"",IF(C14="[for completion]","",C14/$C$15))</f>
        <v>0</v>
      </c>
    </row>
    <row r="15" spans="1:7" x14ac:dyDescent="0.25">
      <c r="A15" s="20" t="s">
        <v>474</v>
      </c>
      <c r="B15" s="48" t="s">
        <v>88</v>
      </c>
      <c r="C15" s="115">
        <f>SUM(C12:C14)</f>
        <v>8752.8799606381981</v>
      </c>
      <c r="F15" s="33">
        <f>SUM(F12:F14)</f>
        <v>1</v>
      </c>
    </row>
    <row r="16" spans="1:7" hidden="1" outlineLevel="1" x14ac:dyDescent="0.25">
      <c r="A16" s="20" t="s">
        <v>475</v>
      </c>
      <c r="B16" s="36" t="s">
        <v>90</v>
      </c>
      <c r="C16" s="81"/>
      <c r="F16" s="33">
        <f t="shared" ref="F16:F26" si="0">IF($C$15=0,"",IF(C16="[for completion]","",C16/$C$15))</f>
        <v>0</v>
      </c>
    </row>
    <row r="17" spans="1:7" hidden="1" outlineLevel="1" x14ac:dyDescent="0.25">
      <c r="A17" s="20" t="s">
        <v>476</v>
      </c>
      <c r="B17" s="36" t="s">
        <v>90</v>
      </c>
      <c r="C17" s="81"/>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122"/>
      <c r="D26" s="122"/>
      <c r="E26" s="122"/>
      <c r="F26" s="33">
        <f t="shared" si="0"/>
        <v>0</v>
      </c>
    </row>
    <row r="27" spans="1:7" ht="15" customHeight="1" collapsed="1" x14ac:dyDescent="0.25">
      <c r="A27" s="72"/>
      <c r="B27" s="73" t="s">
        <v>486</v>
      </c>
      <c r="C27" s="72" t="s">
        <v>487</v>
      </c>
      <c r="D27" s="72" t="s">
        <v>488</v>
      </c>
      <c r="E27" s="74"/>
      <c r="F27" s="72" t="s">
        <v>489</v>
      </c>
      <c r="G27" s="75"/>
    </row>
    <row r="28" spans="1:7" x14ac:dyDescent="0.25">
      <c r="A28" s="20" t="s">
        <v>490</v>
      </c>
      <c r="B28" s="20" t="s">
        <v>491</v>
      </c>
      <c r="C28" s="115">
        <v>41195.34598772</v>
      </c>
      <c r="D28" s="115">
        <v>8721.6540122799997</v>
      </c>
      <c r="F28" s="115">
        <v>49917</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2"/>
      <c r="B35" s="73" t="s">
        <v>500</v>
      </c>
      <c r="C35" s="72" t="s">
        <v>501</v>
      </c>
      <c r="D35" s="72" t="s">
        <v>502</v>
      </c>
      <c r="E35" s="74"/>
      <c r="F35" s="75" t="s">
        <v>468</v>
      </c>
      <c r="G35" s="75"/>
    </row>
    <row r="36" spans="1:7" x14ac:dyDescent="0.25">
      <c r="A36" s="20" t="s">
        <v>503</v>
      </c>
      <c r="B36" s="20" t="s">
        <v>504</v>
      </c>
      <c r="C36" s="116">
        <v>6.8292295920150217</v>
      </c>
      <c r="D36" s="116">
        <v>6.4846466306267372</v>
      </c>
      <c r="E36" s="114"/>
      <c r="F36" s="116">
        <v>4.5931727015331587</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2"/>
      <c r="B43" s="73" t="s">
        <v>511</v>
      </c>
      <c r="C43" s="72" t="s">
        <v>501</v>
      </c>
      <c r="D43" s="72" t="s">
        <v>502</v>
      </c>
      <c r="E43" s="74"/>
      <c r="F43" s="75" t="s">
        <v>468</v>
      </c>
      <c r="G43" s="75"/>
    </row>
    <row r="44" spans="1:7" x14ac:dyDescent="0.25">
      <c r="A44" s="20" t="s">
        <v>512</v>
      </c>
      <c r="B44" s="49" t="s">
        <v>513</v>
      </c>
      <c r="C44" s="117">
        <f>SUM(C45:C72)</f>
        <v>100</v>
      </c>
      <c r="D44" s="117">
        <f>SUM(D45:D72)</f>
        <v>100</v>
      </c>
      <c r="E44" s="114"/>
      <c r="F44" s="117">
        <f>SUM(F45:F72)</f>
        <v>100</v>
      </c>
      <c r="G44" s="20"/>
    </row>
    <row r="45" spans="1:7" x14ac:dyDescent="0.25">
      <c r="A45" s="20" t="s">
        <v>514</v>
      </c>
      <c r="B45" s="20" t="s">
        <v>515</v>
      </c>
      <c r="C45" s="114">
        <v>100</v>
      </c>
      <c r="D45" s="114">
        <v>100</v>
      </c>
      <c r="E45" s="116"/>
      <c r="F45" s="116">
        <v>100</v>
      </c>
      <c r="G45" s="20"/>
    </row>
    <row r="46" spans="1:7" x14ac:dyDescent="0.25">
      <c r="A46" s="20" t="s">
        <v>516</v>
      </c>
      <c r="B46" s="20" t="s">
        <v>517</v>
      </c>
      <c r="C46" s="114">
        <v>0</v>
      </c>
      <c r="D46" s="114">
        <v>0</v>
      </c>
      <c r="E46" s="114"/>
      <c r="F46" s="114">
        <v>0</v>
      </c>
      <c r="G46" s="20"/>
    </row>
    <row r="47" spans="1:7" x14ac:dyDescent="0.25">
      <c r="A47" s="20" t="s">
        <v>518</v>
      </c>
      <c r="B47" s="20" t="s">
        <v>519</v>
      </c>
      <c r="C47" s="114">
        <v>0</v>
      </c>
      <c r="D47" s="114">
        <v>0</v>
      </c>
      <c r="E47" s="114"/>
      <c r="F47" s="114">
        <v>0</v>
      </c>
      <c r="G47" s="20"/>
    </row>
    <row r="48" spans="1:7" x14ac:dyDescent="0.25">
      <c r="A48" s="20" t="s">
        <v>520</v>
      </c>
      <c r="B48" s="20" t="s">
        <v>521</v>
      </c>
      <c r="C48" s="114">
        <v>0</v>
      </c>
      <c r="D48" s="114">
        <v>0</v>
      </c>
      <c r="E48" s="114"/>
      <c r="F48" s="114">
        <v>0</v>
      </c>
      <c r="G48" s="20"/>
    </row>
    <row r="49" spans="1:7" x14ac:dyDescent="0.25">
      <c r="A49" s="20" t="s">
        <v>522</v>
      </c>
      <c r="B49" s="20" t="s">
        <v>523</v>
      </c>
      <c r="C49" s="114">
        <v>0</v>
      </c>
      <c r="D49" s="114">
        <v>0</v>
      </c>
      <c r="E49" s="114"/>
      <c r="F49" s="114">
        <v>0</v>
      </c>
      <c r="G49" s="20"/>
    </row>
    <row r="50" spans="1:7" x14ac:dyDescent="0.25">
      <c r="A50" s="20" t="s">
        <v>524</v>
      </c>
      <c r="B50" s="20" t="s">
        <v>525</v>
      </c>
      <c r="C50" s="114">
        <v>0</v>
      </c>
      <c r="D50" s="114">
        <v>0</v>
      </c>
      <c r="E50" s="114"/>
      <c r="F50" s="114">
        <v>0</v>
      </c>
      <c r="G50" s="20"/>
    </row>
    <row r="51" spans="1:7" x14ac:dyDescent="0.25">
      <c r="A51" s="20" t="s">
        <v>526</v>
      </c>
      <c r="B51" s="20" t="s">
        <v>527</v>
      </c>
      <c r="C51" s="114">
        <v>0</v>
      </c>
      <c r="D51" s="114">
        <v>0</v>
      </c>
      <c r="E51" s="114"/>
      <c r="F51" s="114">
        <v>0</v>
      </c>
      <c r="G51" s="20"/>
    </row>
    <row r="52" spans="1:7" x14ac:dyDescent="0.25">
      <c r="A52" s="20" t="s">
        <v>528</v>
      </c>
      <c r="B52" s="20" t="s">
        <v>529</v>
      </c>
      <c r="C52" s="114">
        <v>0</v>
      </c>
      <c r="D52" s="114">
        <v>0</v>
      </c>
      <c r="E52" s="114"/>
      <c r="F52" s="114">
        <v>0</v>
      </c>
      <c r="G52" s="20"/>
    </row>
    <row r="53" spans="1:7" x14ac:dyDescent="0.25">
      <c r="A53" s="20" t="s">
        <v>530</v>
      </c>
      <c r="B53" s="20" t="s">
        <v>531</v>
      </c>
      <c r="C53" s="114">
        <v>0</v>
      </c>
      <c r="D53" s="114">
        <v>0</v>
      </c>
      <c r="E53" s="114"/>
      <c r="F53" s="114">
        <v>0</v>
      </c>
      <c r="G53" s="20"/>
    </row>
    <row r="54" spans="1:7" x14ac:dyDescent="0.25">
      <c r="A54" s="20" t="s">
        <v>532</v>
      </c>
      <c r="B54" s="20" t="s">
        <v>533</v>
      </c>
      <c r="C54" s="114">
        <v>0</v>
      </c>
      <c r="D54" s="114">
        <v>0</v>
      </c>
      <c r="E54" s="114"/>
      <c r="F54" s="114">
        <v>0</v>
      </c>
      <c r="G54" s="20"/>
    </row>
    <row r="55" spans="1:7" x14ac:dyDescent="0.25">
      <c r="A55" s="20" t="s">
        <v>534</v>
      </c>
      <c r="B55" s="20" t="s">
        <v>535</v>
      </c>
      <c r="C55" s="114">
        <v>0</v>
      </c>
      <c r="D55" s="114">
        <v>0</v>
      </c>
      <c r="E55" s="114"/>
      <c r="F55" s="114">
        <v>0</v>
      </c>
      <c r="G55" s="20"/>
    </row>
    <row r="56" spans="1:7" x14ac:dyDescent="0.25">
      <c r="A56" s="20" t="s">
        <v>536</v>
      </c>
      <c r="B56" s="20" t="s">
        <v>537</v>
      </c>
      <c r="C56" s="114">
        <v>0</v>
      </c>
      <c r="D56" s="114">
        <v>0</v>
      </c>
      <c r="E56" s="114"/>
      <c r="F56" s="114">
        <v>0</v>
      </c>
      <c r="G56" s="20"/>
    </row>
    <row r="57" spans="1:7" x14ac:dyDescent="0.25">
      <c r="A57" s="20" t="s">
        <v>538</v>
      </c>
      <c r="B57" s="20" t="s">
        <v>539</v>
      </c>
      <c r="C57" s="114">
        <v>0</v>
      </c>
      <c r="D57" s="114">
        <v>0</v>
      </c>
      <c r="E57" s="114"/>
      <c r="F57" s="114">
        <v>0</v>
      </c>
      <c r="G57" s="20"/>
    </row>
    <row r="58" spans="1:7" x14ac:dyDescent="0.25">
      <c r="A58" s="20" t="s">
        <v>540</v>
      </c>
      <c r="B58" s="20" t="s">
        <v>541</v>
      </c>
      <c r="C58" s="114">
        <v>0</v>
      </c>
      <c r="D58" s="114">
        <v>0</v>
      </c>
      <c r="E58" s="114"/>
      <c r="F58" s="114">
        <v>0</v>
      </c>
      <c r="G58" s="20"/>
    </row>
    <row r="59" spans="1:7" x14ac:dyDescent="0.25">
      <c r="A59" s="20" t="s">
        <v>542</v>
      </c>
      <c r="B59" s="20" t="s">
        <v>543</v>
      </c>
      <c r="C59" s="114">
        <v>0</v>
      </c>
      <c r="D59" s="114">
        <v>0</v>
      </c>
      <c r="E59" s="114"/>
      <c r="F59" s="114">
        <v>0</v>
      </c>
      <c r="G59" s="20"/>
    </row>
    <row r="60" spans="1:7" x14ac:dyDescent="0.25">
      <c r="A60" s="20" t="s">
        <v>544</v>
      </c>
      <c r="B60" s="20" t="s">
        <v>3</v>
      </c>
      <c r="C60" s="114">
        <v>0</v>
      </c>
      <c r="D60" s="114">
        <v>0</v>
      </c>
      <c r="E60" s="114"/>
      <c r="F60" s="114">
        <v>0</v>
      </c>
      <c r="G60" s="20"/>
    </row>
    <row r="61" spans="1:7" x14ac:dyDescent="0.25">
      <c r="A61" s="20" t="s">
        <v>545</v>
      </c>
      <c r="B61" s="20" t="s">
        <v>546</v>
      </c>
      <c r="C61" s="114">
        <v>0</v>
      </c>
      <c r="D61" s="114">
        <v>0</v>
      </c>
      <c r="E61" s="114"/>
      <c r="F61" s="114">
        <v>0</v>
      </c>
      <c r="G61" s="20"/>
    </row>
    <row r="62" spans="1:7" x14ac:dyDescent="0.25">
      <c r="A62" s="20" t="s">
        <v>547</v>
      </c>
      <c r="B62" s="20" t="s">
        <v>548</v>
      </c>
      <c r="C62" s="114">
        <v>0</v>
      </c>
      <c r="D62" s="114">
        <v>0</v>
      </c>
      <c r="E62" s="114"/>
      <c r="F62" s="114">
        <v>0</v>
      </c>
      <c r="G62" s="20"/>
    </row>
    <row r="63" spans="1:7" x14ac:dyDescent="0.25">
      <c r="A63" s="20" t="s">
        <v>549</v>
      </c>
      <c r="B63" s="20" t="s">
        <v>550</v>
      </c>
      <c r="C63" s="114">
        <v>0</v>
      </c>
      <c r="D63" s="114">
        <v>0</v>
      </c>
      <c r="E63" s="114"/>
      <c r="F63" s="114">
        <v>0</v>
      </c>
      <c r="G63" s="20"/>
    </row>
    <row r="64" spans="1:7" x14ac:dyDescent="0.25">
      <c r="A64" s="20" t="s">
        <v>551</v>
      </c>
      <c r="B64" s="20" t="s">
        <v>552</v>
      </c>
      <c r="C64" s="114">
        <v>0</v>
      </c>
      <c r="D64" s="114">
        <v>0</v>
      </c>
      <c r="E64" s="114"/>
      <c r="F64" s="114">
        <v>0</v>
      </c>
      <c r="G64" s="20"/>
    </row>
    <row r="65" spans="1:7" x14ac:dyDescent="0.25">
      <c r="A65" s="20" t="s">
        <v>553</v>
      </c>
      <c r="B65" s="20" t="s">
        <v>554</v>
      </c>
      <c r="C65" s="114">
        <v>0</v>
      </c>
      <c r="D65" s="114">
        <v>0</v>
      </c>
      <c r="E65" s="114"/>
      <c r="F65" s="114">
        <v>0</v>
      </c>
      <c r="G65" s="20"/>
    </row>
    <row r="66" spans="1:7" x14ac:dyDescent="0.25">
      <c r="A66" s="20" t="s">
        <v>555</v>
      </c>
      <c r="B66" s="20" t="s">
        <v>556</v>
      </c>
      <c r="C66" s="114">
        <v>0</v>
      </c>
      <c r="D66" s="114">
        <v>0</v>
      </c>
      <c r="E66" s="114"/>
      <c r="F66" s="114">
        <v>0</v>
      </c>
      <c r="G66" s="20"/>
    </row>
    <row r="67" spans="1:7" x14ac:dyDescent="0.25">
      <c r="A67" s="20" t="s">
        <v>557</v>
      </c>
      <c r="B67" s="20" t="s">
        <v>558</v>
      </c>
      <c r="C67" s="114">
        <v>0</v>
      </c>
      <c r="D67" s="114">
        <v>0</v>
      </c>
      <c r="E67" s="114"/>
      <c r="F67" s="114">
        <v>0</v>
      </c>
      <c r="G67" s="20"/>
    </row>
    <row r="68" spans="1:7" x14ac:dyDescent="0.25">
      <c r="A68" s="20" t="s">
        <v>559</v>
      </c>
      <c r="B68" s="20" t="s">
        <v>560</v>
      </c>
      <c r="C68" s="114">
        <v>0</v>
      </c>
      <c r="D68" s="114">
        <v>0</v>
      </c>
      <c r="E68" s="114"/>
      <c r="F68" s="114">
        <v>0</v>
      </c>
      <c r="G68" s="20"/>
    </row>
    <row r="69" spans="1:7" x14ac:dyDescent="0.25">
      <c r="A69" s="20" t="s">
        <v>561</v>
      </c>
      <c r="B69" s="20" t="s">
        <v>562</v>
      </c>
      <c r="C69" s="114">
        <v>0</v>
      </c>
      <c r="D69" s="114">
        <v>0</v>
      </c>
      <c r="E69" s="114"/>
      <c r="F69" s="114">
        <v>0</v>
      </c>
      <c r="G69" s="20"/>
    </row>
    <row r="70" spans="1:7" x14ac:dyDescent="0.25">
      <c r="A70" s="20" t="s">
        <v>563</v>
      </c>
      <c r="B70" s="20" t="s">
        <v>564</v>
      </c>
      <c r="C70" s="114">
        <v>0</v>
      </c>
      <c r="D70" s="114">
        <v>0</v>
      </c>
      <c r="E70" s="114"/>
      <c r="F70" s="114">
        <v>0</v>
      </c>
      <c r="G70" s="20"/>
    </row>
    <row r="71" spans="1:7" x14ac:dyDescent="0.25">
      <c r="A71" s="20" t="s">
        <v>565</v>
      </c>
      <c r="B71" s="20" t="s">
        <v>6</v>
      </c>
      <c r="C71" s="114">
        <v>0</v>
      </c>
      <c r="D71" s="114">
        <v>0</v>
      </c>
      <c r="E71" s="114"/>
      <c r="F71" s="114">
        <v>0</v>
      </c>
      <c r="G71" s="20"/>
    </row>
    <row r="72" spans="1:7" x14ac:dyDescent="0.25">
      <c r="A72" s="20" t="s">
        <v>566</v>
      </c>
      <c r="B72" s="20" t="s">
        <v>567</v>
      </c>
      <c r="C72" s="114">
        <v>0</v>
      </c>
      <c r="D72" s="114">
        <v>0</v>
      </c>
      <c r="E72" s="114"/>
      <c r="F72" s="114">
        <v>0</v>
      </c>
      <c r="G72" s="20"/>
    </row>
    <row r="73" spans="1:7" x14ac:dyDescent="0.25">
      <c r="A73" s="20" t="s">
        <v>568</v>
      </c>
      <c r="B73" s="49" t="s">
        <v>275</v>
      </c>
      <c r="C73" s="117">
        <f>SUM(C74:C76)</f>
        <v>0</v>
      </c>
      <c r="D73" s="117">
        <f>SUM(D74:D76)</f>
        <v>0</v>
      </c>
      <c r="E73" s="114"/>
      <c r="F73" s="117">
        <f>SUM(F74:F76)</f>
        <v>0</v>
      </c>
      <c r="G73" s="20"/>
    </row>
    <row r="74" spans="1:7" x14ac:dyDescent="0.25">
      <c r="A74" s="20" t="s">
        <v>569</v>
      </c>
      <c r="B74" s="20" t="s">
        <v>570</v>
      </c>
      <c r="C74" s="114">
        <v>0</v>
      </c>
      <c r="D74" s="114">
        <v>0</v>
      </c>
      <c r="E74" s="114"/>
      <c r="F74" s="114">
        <v>0</v>
      </c>
      <c r="G74" s="20"/>
    </row>
    <row r="75" spans="1:7" x14ac:dyDescent="0.25">
      <c r="A75" s="20" t="s">
        <v>571</v>
      </c>
      <c r="B75" s="20" t="s">
        <v>572</v>
      </c>
      <c r="C75" s="114">
        <v>0</v>
      </c>
      <c r="D75" s="114">
        <v>0</v>
      </c>
      <c r="E75" s="114"/>
      <c r="F75" s="114">
        <v>0</v>
      </c>
      <c r="G75" s="20"/>
    </row>
    <row r="76" spans="1:7" x14ac:dyDescent="0.25">
      <c r="A76" s="20" t="s">
        <v>573</v>
      </c>
      <c r="B76" s="20" t="s">
        <v>2</v>
      </c>
      <c r="C76" s="114">
        <v>0</v>
      </c>
      <c r="D76" s="114">
        <v>0</v>
      </c>
      <c r="E76" s="114"/>
      <c r="F76" s="114">
        <v>0</v>
      </c>
      <c r="G76" s="20"/>
    </row>
    <row r="77" spans="1:7" x14ac:dyDescent="0.25">
      <c r="A77" s="20" t="s">
        <v>574</v>
      </c>
      <c r="B77" s="49" t="s">
        <v>86</v>
      </c>
      <c r="C77" s="117">
        <f>SUM(C78:C87)</f>
        <v>0</v>
      </c>
      <c r="D77" s="117">
        <f>SUM(D78:D87)</f>
        <v>0</v>
      </c>
      <c r="E77" s="114"/>
      <c r="F77" s="117">
        <f>SUM(F78:F87)</f>
        <v>0</v>
      </c>
      <c r="G77" s="20"/>
    </row>
    <row r="78" spans="1:7" x14ac:dyDescent="0.25">
      <c r="A78" s="20" t="s">
        <v>575</v>
      </c>
      <c r="B78" s="29" t="s">
        <v>277</v>
      </c>
      <c r="C78" s="114">
        <v>0</v>
      </c>
      <c r="D78" s="114">
        <v>0</v>
      </c>
      <c r="E78" s="114"/>
      <c r="F78" s="114">
        <v>0</v>
      </c>
      <c r="G78" s="20"/>
    </row>
    <row r="79" spans="1:7" x14ac:dyDescent="0.25">
      <c r="A79" s="20" t="s">
        <v>576</v>
      </c>
      <c r="B79" s="29" t="s">
        <v>279</v>
      </c>
      <c r="C79" s="114">
        <v>0</v>
      </c>
      <c r="D79" s="114">
        <v>0</v>
      </c>
      <c r="E79" s="114"/>
      <c r="F79" s="114">
        <v>0</v>
      </c>
      <c r="G79" s="20"/>
    </row>
    <row r="80" spans="1:7" x14ac:dyDescent="0.25">
      <c r="A80" s="20" t="s">
        <v>577</v>
      </c>
      <c r="B80" s="29" t="s">
        <v>281</v>
      </c>
      <c r="C80" s="114">
        <v>0</v>
      </c>
      <c r="D80" s="114">
        <v>0</v>
      </c>
      <c r="E80" s="114"/>
      <c r="F80" s="114">
        <v>0</v>
      </c>
      <c r="G80" s="20"/>
    </row>
    <row r="81" spans="1:7" x14ac:dyDescent="0.25">
      <c r="A81" s="20" t="s">
        <v>578</v>
      </c>
      <c r="B81" s="29" t="s">
        <v>12</v>
      </c>
      <c r="C81" s="114">
        <v>0</v>
      </c>
      <c r="D81" s="114">
        <v>0</v>
      </c>
      <c r="E81" s="114"/>
      <c r="F81" s="114">
        <v>0</v>
      </c>
      <c r="G81" s="20"/>
    </row>
    <row r="82" spans="1:7" x14ac:dyDescent="0.25">
      <c r="A82" s="20" t="s">
        <v>579</v>
      </c>
      <c r="B82" s="29" t="s">
        <v>284</v>
      </c>
      <c r="C82" s="114">
        <v>0</v>
      </c>
      <c r="D82" s="114">
        <v>0</v>
      </c>
      <c r="E82" s="114"/>
      <c r="F82" s="114">
        <v>0</v>
      </c>
      <c r="G82" s="20"/>
    </row>
    <row r="83" spans="1:7" x14ac:dyDescent="0.25">
      <c r="A83" s="20" t="s">
        <v>580</v>
      </c>
      <c r="B83" s="29" t="s">
        <v>286</v>
      </c>
      <c r="C83" s="114">
        <v>0</v>
      </c>
      <c r="D83" s="114">
        <v>0</v>
      </c>
      <c r="E83" s="114"/>
      <c r="F83" s="114">
        <v>0</v>
      </c>
      <c r="G83" s="20"/>
    </row>
    <row r="84" spans="1:7" x14ac:dyDescent="0.25">
      <c r="A84" s="20" t="s">
        <v>581</v>
      </c>
      <c r="B84" s="29" t="s">
        <v>288</v>
      </c>
      <c r="C84" s="114">
        <v>0</v>
      </c>
      <c r="D84" s="114">
        <v>0</v>
      </c>
      <c r="E84" s="114"/>
      <c r="F84" s="114">
        <v>0</v>
      </c>
      <c r="G84" s="20"/>
    </row>
    <row r="85" spans="1:7" x14ac:dyDescent="0.25">
      <c r="A85" s="20" t="s">
        <v>582</v>
      </c>
      <c r="B85" s="29" t="s">
        <v>290</v>
      </c>
      <c r="C85" s="114">
        <v>0</v>
      </c>
      <c r="D85" s="114">
        <v>0</v>
      </c>
      <c r="E85" s="114"/>
      <c r="F85" s="114">
        <v>0</v>
      </c>
      <c r="G85" s="20"/>
    </row>
    <row r="86" spans="1:7" x14ac:dyDescent="0.25">
      <c r="A86" s="20" t="s">
        <v>583</v>
      </c>
      <c r="B86" s="29" t="s">
        <v>292</v>
      </c>
      <c r="C86" s="114">
        <v>0</v>
      </c>
      <c r="D86" s="114">
        <v>0</v>
      </c>
      <c r="E86" s="114"/>
      <c r="F86" s="114">
        <v>0</v>
      </c>
      <c r="G86" s="20"/>
    </row>
    <row r="87" spans="1:7" x14ac:dyDescent="0.25">
      <c r="A87" s="20" t="s">
        <v>584</v>
      </c>
      <c r="B87" s="29" t="s">
        <v>86</v>
      </c>
      <c r="C87" s="114">
        <v>0</v>
      </c>
      <c r="D87" s="114">
        <v>0</v>
      </c>
      <c r="E87" s="114"/>
      <c r="F87" s="114">
        <v>0</v>
      </c>
      <c r="G87" s="20"/>
    </row>
    <row r="88" spans="1:7" hidden="1" outlineLevel="1" x14ac:dyDescent="0.25">
      <c r="A88" s="20" t="s">
        <v>585</v>
      </c>
      <c r="B88" s="36" t="s">
        <v>90</v>
      </c>
      <c r="C88" s="51"/>
      <c r="D88" s="51"/>
      <c r="E88" s="51"/>
      <c r="F88" s="51"/>
      <c r="G88" s="20"/>
    </row>
    <row r="89" spans="1:7" hidden="1" outlineLevel="1" x14ac:dyDescent="0.25">
      <c r="A89" s="20" t="s">
        <v>586</v>
      </c>
      <c r="B89" s="36" t="s">
        <v>90</v>
      </c>
      <c r="C89" s="51"/>
      <c r="D89" s="51"/>
      <c r="E89" s="51"/>
      <c r="F89" s="51"/>
      <c r="G89" s="20"/>
    </row>
    <row r="90" spans="1:7" hidden="1" outlineLevel="1" x14ac:dyDescent="0.25">
      <c r="A90" s="20" t="s">
        <v>587</v>
      </c>
      <c r="B90" s="36" t="s">
        <v>90</v>
      </c>
      <c r="C90" s="51"/>
      <c r="D90" s="51"/>
      <c r="E90" s="51"/>
      <c r="F90" s="51"/>
      <c r="G90" s="20"/>
    </row>
    <row r="91" spans="1:7" hidden="1" outlineLevel="1" x14ac:dyDescent="0.25">
      <c r="A91" s="20" t="s">
        <v>588</v>
      </c>
      <c r="B91" s="36" t="s">
        <v>90</v>
      </c>
      <c r="C91" s="51"/>
      <c r="D91" s="51"/>
      <c r="E91" s="51"/>
      <c r="F91" s="51"/>
      <c r="G91" s="20"/>
    </row>
    <row r="92" spans="1:7" hidden="1" outlineLevel="1" x14ac:dyDescent="0.25">
      <c r="A92" s="20" t="s">
        <v>589</v>
      </c>
      <c r="B92" s="36" t="s">
        <v>90</v>
      </c>
      <c r="C92" s="51"/>
      <c r="D92" s="51"/>
      <c r="E92" s="51"/>
      <c r="F92" s="51"/>
      <c r="G92" s="20"/>
    </row>
    <row r="93" spans="1:7" hidden="1" outlineLevel="1" x14ac:dyDescent="0.25">
      <c r="A93" s="20" t="s">
        <v>590</v>
      </c>
      <c r="B93" s="36" t="s">
        <v>90</v>
      </c>
      <c r="C93" s="51"/>
      <c r="D93" s="51"/>
      <c r="E93" s="51"/>
      <c r="F93" s="51"/>
      <c r="G93" s="20"/>
    </row>
    <row r="94" spans="1:7" hidden="1" outlineLevel="1" x14ac:dyDescent="0.25">
      <c r="A94" s="20" t="s">
        <v>591</v>
      </c>
      <c r="B94" s="36" t="s">
        <v>90</v>
      </c>
      <c r="C94" s="51"/>
      <c r="D94" s="51"/>
      <c r="E94" s="51"/>
      <c r="F94" s="51"/>
      <c r="G94" s="20"/>
    </row>
    <row r="95" spans="1:7" hidden="1" outlineLevel="1" x14ac:dyDescent="0.25">
      <c r="A95" s="20" t="s">
        <v>592</v>
      </c>
      <c r="B95" s="36" t="s">
        <v>90</v>
      </c>
      <c r="C95" s="51"/>
      <c r="D95" s="51"/>
      <c r="E95" s="51"/>
      <c r="F95" s="51"/>
      <c r="G95" s="20"/>
    </row>
    <row r="96" spans="1:7" hidden="1" outlineLevel="1" x14ac:dyDescent="0.25">
      <c r="A96" s="20" t="s">
        <v>593</v>
      </c>
      <c r="B96" s="36" t="s">
        <v>90</v>
      </c>
      <c r="C96" s="51"/>
      <c r="D96" s="51"/>
      <c r="E96" s="51"/>
      <c r="F96" s="51"/>
      <c r="G96" s="20"/>
    </row>
    <row r="97" spans="1:7" hidden="1" outlineLevel="1" x14ac:dyDescent="0.25">
      <c r="A97" s="20" t="s">
        <v>594</v>
      </c>
      <c r="B97" s="36" t="s">
        <v>90</v>
      </c>
      <c r="C97" s="51"/>
      <c r="D97" s="51"/>
      <c r="E97" s="51"/>
      <c r="F97" s="51"/>
      <c r="G97" s="20"/>
    </row>
    <row r="98" spans="1:7" collapsed="1" x14ac:dyDescent="0.25">
      <c r="A98" s="72"/>
      <c r="B98" s="73" t="s">
        <v>595</v>
      </c>
      <c r="C98" s="107" t="s">
        <v>501</v>
      </c>
      <c r="D98" s="107" t="s">
        <v>502</v>
      </c>
      <c r="E98" s="110"/>
      <c r="F98" s="96" t="s">
        <v>468</v>
      </c>
      <c r="G98" s="75"/>
    </row>
    <row r="99" spans="1:7" x14ac:dyDescent="0.25">
      <c r="A99" s="20" t="s">
        <v>596</v>
      </c>
      <c r="B99" s="29" t="s">
        <v>977</v>
      </c>
      <c r="C99" s="114">
        <v>11.396763660692509</v>
      </c>
      <c r="D99" s="114">
        <v>10.382819231747137</v>
      </c>
      <c r="E99" s="114"/>
      <c r="F99" s="114">
        <v>11.092709470682925</v>
      </c>
      <c r="G99" s="51"/>
    </row>
    <row r="100" spans="1:7" x14ac:dyDescent="0.25">
      <c r="A100" s="20" t="s">
        <v>597</v>
      </c>
      <c r="B100" s="29" t="s">
        <v>978</v>
      </c>
      <c r="C100" s="114">
        <v>3.7237350680096695</v>
      </c>
      <c r="D100" s="114">
        <v>8.6446167104265097</v>
      </c>
      <c r="E100" s="114"/>
      <c r="F100" s="114">
        <v>5.1993728240889983</v>
      </c>
      <c r="G100" s="51"/>
    </row>
    <row r="101" spans="1:7" x14ac:dyDescent="0.25">
      <c r="A101" s="20" t="s">
        <v>598</v>
      </c>
      <c r="B101" s="29" t="s">
        <v>979</v>
      </c>
      <c r="C101" s="114">
        <v>68.289348527110619</v>
      </c>
      <c r="D101" s="114">
        <v>67.143830786654888</v>
      </c>
      <c r="E101" s="114"/>
      <c r="F101" s="114">
        <v>67.945839101176745</v>
      </c>
      <c r="G101" s="51"/>
    </row>
    <row r="102" spans="1:7" x14ac:dyDescent="0.25">
      <c r="A102" s="20" t="s">
        <v>599</v>
      </c>
      <c r="B102" s="29" t="s">
        <v>968</v>
      </c>
      <c r="C102" s="114">
        <v>12.144742150707282</v>
      </c>
      <c r="D102" s="114">
        <v>9.2686534588179796</v>
      </c>
      <c r="E102" s="114"/>
      <c r="F102" s="114">
        <v>11.282281849487715</v>
      </c>
      <c r="G102" s="51"/>
    </row>
    <row r="103" spans="1:7" x14ac:dyDescent="0.25">
      <c r="A103" s="20" t="s">
        <v>600</v>
      </c>
      <c r="B103" s="29" t="s">
        <v>980</v>
      </c>
      <c r="C103" s="114">
        <v>1.324979761935438</v>
      </c>
      <c r="D103" s="114">
        <v>0.66414632694564069</v>
      </c>
      <c r="E103" s="114"/>
      <c r="F103" s="114">
        <v>1.1268138969520232</v>
      </c>
      <c r="G103" s="51"/>
    </row>
    <row r="104" spans="1:7" x14ac:dyDescent="0.25">
      <c r="A104" s="20" t="s">
        <v>601</v>
      </c>
      <c r="B104" s="29" t="s">
        <v>981</v>
      </c>
      <c r="C104" s="114">
        <v>1.9055751312290445</v>
      </c>
      <c r="D104" s="114">
        <v>2.633524249579025</v>
      </c>
      <c r="E104" s="114"/>
      <c r="F104" s="114">
        <v>2.1238671531875966</v>
      </c>
      <c r="G104" s="51"/>
    </row>
    <row r="105" spans="1:7" x14ac:dyDescent="0.25">
      <c r="A105" s="20" t="s">
        <v>602</v>
      </c>
      <c r="B105" s="29" t="s">
        <v>982</v>
      </c>
      <c r="C105" s="114">
        <v>0.93298427623796754</v>
      </c>
      <c r="D105" s="114">
        <v>0.51076417316967304</v>
      </c>
      <c r="E105" s="114"/>
      <c r="F105" s="114">
        <v>0.80637202039893463</v>
      </c>
      <c r="G105" s="51"/>
    </row>
    <row r="106" spans="1:7" x14ac:dyDescent="0.25">
      <c r="A106" s="20" t="s">
        <v>603</v>
      </c>
      <c r="B106" s="29" t="s">
        <v>969</v>
      </c>
      <c r="C106" s="114">
        <v>0.22273750085754129</v>
      </c>
      <c r="D106" s="114">
        <v>0.64705312140052618</v>
      </c>
      <c r="E106" s="114"/>
      <c r="F106" s="114">
        <v>0.34997814504827174</v>
      </c>
      <c r="G106" s="51"/>
    </row>
    <row r="107" spans="1:7" x14ac:dyDescent="0.25">
      <c r="A107" s="20" t="s">
        <v>604</v>
      </c>
      <c r="B107" s="29" t="s">
        <v>970</v>
      </c>
      <c r="C107" s="114">
        <v>5.9133923219929559E-2</v>
      </c>
      <c r="D107" s="114">
        <v>0.104591941258616</v>
      </c>
      <c r="E107" s="114"/>
      <c r="F107" s="114">
        <v>7.2765538976791277E-2</v>
      </c>
      <c r="G107" s="51"/>
    </row>
    <row r="108" spans="1:7" x14ac:dyDescent="0.25">
      <c r="A108" s="20" t="s">
        <v>605</v>
      </c>
      <c r="B108" s="29"/>
      <c r="C108" s="114"/>
      <c r="D108" s="114"/>
      <c r="E108" s="114"/>
      <c r="F108" s="114"/>
      <c r="G108" s="20"/>
    </row>
    <row r="109" spans="1:7" x14ac:dyDescent="0.25">
      <c r="A109" s="20" t="s">
        <v>606</v>
      </c>
      <c r="B109" s="29"/>
      <c r="C109" s="51"/>
      <c r="D109" s="51"/>
      <c r="E109" s="51"/>
      <c r="F109" s="51"/>
      <c r="G109" s="20"/>
    </row>
    <row r="110" spans="1:7" x14ac:dyDescent="0.25">
      <c r="A110" s="20" t="s">
        <v>607</v>
      </c>
      <c r="B110" s="29"/>
      <c r="C110" s="51"/>
      <c r="D110" s="51"/>
      <c r="E110" s="51"/>
      <c r="F110" s="51"/>
      <c r="G110" s="20"/>
    </row>
    <row r="111" spans="1:7" x14ac:dyDescent="0.25">
      <c r="A111" s="20" t="s">
        <v>608</v>
      </c>
      <c r="B111" s="29"/>
      <c r="C111" s="51"/>
      <c r="D111" s="51"/>
      <c r="E111" s="51"/>
      <c r="F111" s="51"/>
      <c r="G111" s="20"/>
    </row>
    <row r="112" spans="1:7" x14ac:dyDescent="0.25">
      <c r="A112" s="20" t="s">
        <v>609</v>
      </c>
      <c r="B112" s="29"/>
      <c r="C112" s="51"/>
      <c r="D112" s="51"/>
      <c r="E112" s="51"/>
      <c r="F112" s="51"/>
      <c r="G112" s="20"/>
    </row>
    <row r="113" spans="1:7" x14ac:dyDescent="0.25">
      <c r="A113" s="20" t="s">
        <v>610</v>
      </c>
      <c r="B113" s="29"/>
      <c r="C113" s="51"/>
      <c r="D113" s="51"/>
      <c r="E113" s="51"/>
      <c r="F113" s="51"/>
      <c r="G113" s="20"/>
    </row>
    <row r="114" spans="1:7" x14ac:dyDescent="0.25">
      <c r="A114" s="20" t="s">
        <v>611</v>
      </c>
      <c r="B114" s="29"/>
      <c r="C114" s="51"/>
      <c r="D114" s="51"/>
      <c r="E114" s="51"/>
      <c r="F114" s="51"/>
      <c r="G114" s="20"/>
    </row>
    <row r="115" spans="1:7" x14ac:dyDescent="0.25">
      <c r="A115" s="20" t="s">
        <v>612</v>
      </c>
      <c r="B115" s="29"/>
      <c r="C115" s="51"/>
      <c r="D115" s="51"/>
      <c r="E115" s="51"/>
      <c r="F115" s="51"/>
      <c r="G115" s="20"/>
    </row>
    <row r="116" spans="1:7" x14ac:dyDescent="0.25">
      <c r="A116" s="20" t="s">
        <v>613</v>
      </c>
      <c r="B116" s="29"/>
      <c r="C116" s="51"/>
      <c r="D116" s="51"/>
      <c r="E116" s="51"/>
      <c r="F116" s="51"/>
      <c r="G116" s="20"/>
    </row>
    <row r="117" spans="1:7" x14ac:dyDescent="0.25">
      <c r="A117" s="20" t="s">
        <v>614</v>
      </c>
      <c r="B117" s="29"/>
      <c r="C117" s="51"/>
      <c r="D117" s="51"/>
      <c r="E117" s="51"/>
      <c r="F117" s="51"/>
      <c r="G117" s="20"/>
    </row>
    <row r="118" spans="1:7" x14ac:dyDescent="0.25">
      <c r="A118" s="20" t="s">
        <v>615</v>
      </c>
      <c r="B118" s="29"/>
      <c r="C118" s="51"/>
      <c r="D118" s="51"/>
      <c r="E118" s="51"/>
      <c r="F118" s="51"/>
      <c r="G118" s="20"/>
    </row>
    <row r="119" spans="1:7" x14ac:dyDescent="0.25">
      <c r="A119" s="20" t="s">
        <v>616</v>
      </c>
      <c r="B119" s="29"/>
      <c r="C119" s="51"/>
      <c r="D119" s="51"/>
      <c r="E119" s="51"/>
      <c r="F119" s="51"/>
      <c r="G119" s="20"/>
    </row>
    <row r="120" spans="1:7" x14ac:dyDescent="0.25">
      <c r="A120" s="20" t="s">
        <v>617</v>
      </c>
      <c r="B120" s="29"/>
      <c r="C120" s="51"/>
      <c r="D120" s="51"/>
      <c r="E120" s="51"/>
      <c r="F120" s="51"/>
      <c r="G120" s="20"/>
    </row>
    <row r="121" spans="1:7" x14ac:dyDescent="0.25">
      <c r="A121" s="20" t="s">
        <v>618</v>
      </c>
      <c r="B121" s="29"/>
      <c r="C121" s="51"/>
      <c r="D121" s="51"/>
      <c r="E121" s="51"/>
      <c r="F121" s="51"/>
      <c r="G121" s="20"/>
    </row>
    <row r="122" spans="1:7" x14ac:dyDescent="0.25">
      <c r="A122" s="20" t="s">
        <v>619</v>
      </c>
      <c r="B122" s="29"/>
      <c r="C122" s="51"/>
      <c r="D122" s="51"/>
      <c r="E122" s="51"/>
      <c r="F122" s="51"/>
      <c r="G122" s="20"/>
    </row>
    <row r="123" spans="1:7" x14ac:dyDescent="0.25">
      <c r="A123" s="20" t="s">
        <v>620</v>
      </c>
      <c r="B123" s="29"/>
      <c r="C123" s="51"/>
      <c r="D123" s="51"/>
      <c r="E123" s="51"/>
      <c r="F123" s="51"/>
      <c r="G123" s="20"/>
    </row>
    <row r="124" spans="1:7" x14ac:dyDescent="0.25">
      <c r="A124" s="20" t="s">
        <v>621</v>
      </c>
      <c r="B124" s="29"/>
      <c r="C124" s="51"/>
      <c r="D124" s="51"/>
      <c r="E124" s="51"/>
      <c r="F124" s="51"/>
      <c r="G124" s="20"/>
    </row>
    <row r="125" spans="1:7" x14ac:dyDescent="0.25">
      <c r="A125" s="20" t="s">
        <v>622</v>
      </c>
      <c r="B125" s="29"/>
      <c r="C125" s="51"/>
      <c r="D125" s="51"/>
      <c r="E125" s="51"/>
      <c r="F125" s="51"/>
      <c r="G125" s="20"/>
    </row>
    <row r="126" spans="1:7" x14ac:dyDescent="0.25">
      <c r="A126" s="20" t="s">
        <v>623</v>
      </c>
      <c r="B126" s="29"/>
      <c r="C126" s="51"/>
      <c r="D126" s="51"/>
      <c r="E126" s="51"/>
      <c r="F126" s="51"/>
      <c r="G126" s="20"/>
    </row>
    <row r="127" spans="1:7" x14ac:dyDescent="0.25">
      <c r="A127" s="20" t="s">
        <v>624</v>
      </c>
      <c r="B127" s="29"/>
      <c r="C127" s="51"/>
      <c r="D127" s="51"/>
      <c r="E127" s="51"/>
      <c r="F127" s="51"/>
      <c r="G127" s="20"/>
    </row>
    <row r="128" spans="1:7" x14ac:dyDescent="0.25">
      <c r="A128" s="20" t="s">
        <v>625</v>
      </c>
      <c r="B128" s="29"/>
      <c r="C128" s="51"/>
      <c r="D128" s="51"/>
      <c r="E128" s="51"/>
      <c r="F128" s="51"/>
      <c r="G128" s="20"/>
    </row>
    <row r="129" spans="1:7" ht="15" customHeight="1" x14ac:dyDescent="0.25">
      <c r="A129" s="72"/>
      <c r="B129" s="73" t="s">
        <v>626</v>
      </c>
      <c r="C129" s="107" t="s">
        <v>501</v>
      </c>
      <c r="D129" s="107" t="s">
        <v>502</v>
      </c>
      <c r="E129" s="110"/>
      <c r="F129" s="96" t="s">
        <v>468</v>
      </c>
      <c r="G129" s="75"/>
    </row>
    <row r="130" spans="1:7" x14ac:dyDescent="0.25">
      <c r="A130" s="20" t="s">
        <v>627</v>
      </c>
      <c r="B130" s="20" t="s">
        <v>628</v>
      </c>
      <c r="C130" s="114">
        <v>60.298251072687179</v>
      </c>
      <c r="D130" s="114">
        <v>44.633720217148337</v>
      </c>
      <c r="E130" s="130"/>
      <c r="F130" s="114">
        <v>55.6008868925664</v>
      </c>
    </row>
    <row r="131" spans="1:7" x14ac:dyDescent="0.25">
      <c r="A131" s="20" t="s">
        <v>629</v>
      </c>
      <c r="B131" s="20" t="s">
        <v>630</v>
      </c>
      <c r="C131" s="114">
        <v>39.701748927312821</v>
      </c>
      <c r="D131" s="114">
        <v>55.366279782851656</v>
      </c>
      <c r="E131" s="130"/>
      <c r="F131" s="114">
        <v>44.3991131074336</v>
      </c>
    </row>
    <row r="132" spans="1:7" x14ac:dyDescent="0.25">
      <c r="A132" s="20" t="s">
        <v>631</v>
      </c>
      <c r="B132" s="20" t="s">
        <v>86</v>
      </c>
      <c r="C132" s="114">
        <v>0</v>
      </c>
      <c r="D132" s="114">
        <v>0</v>
      </c>
      <c r="E132" s="130"/>
      <c r="F132" s="114">
        <v>0</v>
      </c>
    </row>
    <row r="133" spans="1:7" hidden="1" outlineLevel="1" x14ac:dyDescent="0.25">
      <c r="A133" s="20" t="s">
        <v>632</v>
      </c>
      <c r="C133" s="51"/>
      <c r="D133" s="51"/>
      <c r="E133" s="93"/>
      <c r="F133" s="51"/>
    </row>
    <row r="134" spans="1:7" hidden="1" outlineLevel="1" x14ac:dyDescent="0.25">
      <c r="A134" s="20" t="s">
        <v>633</v>
      </c>
      <c r="C134" s="51"/>
      <c r="D134" s="51"/>
      <c r="E134" s="93"/>
      <c r="F134" s="51"/>
    </row>
    <row r="135" spans="1:7" hidden="1" outlineLevel="1" x14ac:dyDescent="0.25">
      <c r="A135" s="20" t="s">
        <v>634</v>
      </c>
      <c r="C135" s="51"/>
      <c r="D135" s="51"/>
      <c r="E135" s="93"/>
      <c r="F135" s="51"/>
    </row>
    <row r="136" spans="1:7" hidden="1" outlineLevel="1" x14ac:dyDescent="0.25">
      <c r="A136" s="20" t="s">
        <v>635</v>
      </c>
      <c r="C136" s="51"/>
      <c r="D136" s="51"/>
      <c r="E136" s="93"/>
      <c r="F136" s="51"/>
    </row>
    <row r="137" spans="1:7" hidden="1" outlineLevel="1" x14ac:dyDescent="0.25">
      <c r="A137" s="20" t="s">
        <v>636</v>
      </c>
      <c r="C137" s="51"/>
      <c r="D137" s="51"/>
      <c r="E137" s="93"/>
      <c r="F137" s="51"/>
    </row>
    <row r="138" spans="1:7" hidden="1" outlineLevel="1" x14ac:dyDescent="0.25">
      <c r="A138" s="20" t="s">
        <v>637</v>
      </c>
      <c r="C138" s="51"/>
      <c r="D138" s="51"/>
      <c r="E138" s="93"/>
      <c r="F138" s="51"/>
    </row>
    <row r="139" spans="1:7" ht="15" customHeight="1" collapsed="1" x14ac:dyDescent="0.25">
      <c r="A139" s="72"/>
      <c r="B139" s="73" t="s">
        <v>638</v>
      </c>
      <c r="C139" s="107" t="s">
        <v>501</v>
      </c>
      <c r="D139" s="107" t="s">
        <v>502</v>
      </c>
      <c r="E139" s="110"/>
      <c r="F139" s="96" t="s">
        <v>468</v>
      </c>
      <c r="G139" s="75"/>
    </row>
    <row r="140" spans="1:7" x14ac:dyDescent="0.25">
      <c r="A140" s="20" t="s">
        <v>639</v>
      </c>
      <c r="B140" s="20" t="s">
        <v>640</v>
      </c>
      <c r="C140" s="114">
        <v>5.8542973244674901</v>
      </c>
      <c r="D140" s="114">
        <v>7.9412167054003788</v>
      </c>
      <c r="E140" s="130"/>
      <c r="F140" s="114">
        <v>6.4801073431140246</v>
      </c>
    </row>
    <row r="141" spans="1:7" x14ac:dyDescent="0.25">
      <c r="A141" s="20" t="s">
        <v>641</v>
      </c>
      <c r="B141" s="20" t="s">
        <v>642</v>
      </c>
      <c r="C141" s="114">
        <v>94.145702675532505</v>
      </c>
      <c r="D141" s="114">
        <v>92.058783294599621</v>
      </c>
      <c r="E141" s="130"/>
      <c r="F141" s="114">
        <v>93.519892656885972</v>
      </c>
    </row>
    <row r="142" spans="1:7" x14ac:dyDescent="0.25">
      <c r="A142" s="20" t="s">
        <v>643</v>
      </c>
      <c r="B142" s="20" t="s">
        <v>86</v>
      </c>
      <c r="C142" s="114">
        <v>0</v>
      </c>
      <c r="D142" s="114">
        <v>0</v>
      </c>
      <c r="E142" s="130"/>
      <c r="F142" s="114">
        <v>0</v>
      </c>
    </row>
    <row r="143" spans="1:7" hidden="1" outlineLevel="1" x14ac:dyDescent="0.25">
      <c r="A143" s="20" t="s">
        <v>644</v>
      </c>
      <c r="C143" s="51"/>
      <c r="D143" s="51"/>
      <c r="E143" s="93"/>
      <c r="F143" s="51"/>
    </row>
    <row r="144" spans="1:7" hidden="1" outlineLevel="1" x14ac:dyDescent="0.25">
      <c r="A144" s="20" t="s">
        <v>645</v>
      </c>
      <c r="C144" s="51"/>
      <c r="D144" s="51"/>
      <c r="E144" s="93"/>
      <c r="F144" s="51"/>
    </row>
    <row r="145" spans="1:7" hidden="1" outlineLevel="1" x14ac:dyDescent="0.25">
      <c r="A145" s="20" t="s">
        <v>646</v>
      </c>
      <c r="C145" s="51"/>
      <c r="D145" s="51"/>
      <c r="E145" s="93"/>
      <c r="F145" s="51"/>
    </row>
    <row r="146" spans="1:7" hidden="1" outlineLevel="1" x14ac:dyDescent="0.25">
      <c r="A146" s="20" t="s">
        <v>647</v>
      </c>
      <c r="C146" s="51"/>
      <c r="D146" s="51"/>
      <c r="E146" s="93"/>
      <c r="F146" s="51"/>
    </row>
    <row r="147" spans="1:7" hidden="1" outlineLevel="1" x14ac:dyDescent="0.25">
      <c r="A147" s="20" t="s">
        <v>648</v>
      </c>
      <c r="C147" s="51"/>
      <c r="D147" s="51"/>
      <c r="E147" s="93"/>
      <c r="F147" s="51"/>
    </row>
    <row r="148" spans="1:7" hidden="1" outlineLevel="1" x14ac:dyDescent="0.25">
      <c r="A148" s="20" t="s">
        <v>649</v>
      </c>
      <c r="C148" s="51"/>
      <c r="D148" s="51"/>
      <c r="E148" s="93"/>
      <c r="F148" s="51"/>
    </row>
    <row r="149" spans="1:7" ht="15" customHeight="1" collapsed="1" x14ac:dyDescent="0.25">
      <c r="A149" s="72"/>
      <c r="B149" s="73" t="s">
        <v>650</v>
      </c>
      <c r="C149" s="107" t="s">
        <v>501</v>
      </c>
      <c r="D149" s="107" t="s">
        <v>502</v>
      </c>
      <c r="E149" s="110"/>
      <c r="F149" s="96" t="s">
        <v>468</v>
      </c>
      <c r="G149" s="75"/>
    </row>
    <row r="150" spans="1:7" x14ac:dyDescent="0.25">
      <c r="A150" s="20" t="s">
        <v>651</v>
      </c>
      <c r="B150" s="17" t="s">
        <v>652</v>
      </c>
      <c r="C150" s="114">
        <v>8.1574993579643778</v>
      </c>
      <c r="D150" s="114">
        <v>11.454151352006132</v>
      </c>
      <c r="E150" s="130"/>
      <c r="F150" s="114">
        <v>9.1460750857628206</v>
      </c>
    </row>
    <row r="151" spans="1:7" x14ac:dyDescent="0.25">
      <c r="A151" s="20" t="s">
        <v>653</v>
      </c>
      <c r="B151" s="17" t="s">
        <v>654</v>
      </c>
      <c r="C151" s="114">
        <v>7.5209095845579252</v>
      </c>
      <c r="D151" s="114">
        <v>12.783163111714444</v>
      </c>
      <c r="E151" s="130"/>
      <c r="F151" s="114">
        <v>9.0989154280229982</v>
      </c>
    </row>
    <row r="152" spans="1:7" x14ac:dyDescent="0.25">
      <c r="A152" s="20" t="s">
        <v>655</v>
      </c>
      <c r="B152" s="17" t="s">
        <v>656</v>
      </c>
      <c r="C152" s="114">
        <v>8.1299570931228491</v>
      </c>
      <c r="D152" s="114">
        <v>12.097967991726303</v>
      </c>
      <c r="E152" s="114"/>
      <c r="F152" s="114">
        <v>9.3198549862243247</v>
      </c>
    </row>
    <row r="153" spans="1:7" x14ac:dyDescent="0.25">
      <c r="A153" s="20" t="s">
        <v>657</v>
      </c>
      <c r="B153" s="17" t="s">
        <v>658</v>
      </c>
      <c r="C153" s="114">
        <v>31.694664173211933</v>
      </c>
      <c r="D153" s="114">
        <v>29.61931872612805</v>
      </c>
      <c r="E153" s="114"/>
      <c r="F153" s="114">
        <v>31.072324860632932</v>
      </c>
    </row>
    <row r="154" spans="1:7" x14ac:dyDescent="0.25">
      <c r="A154" s="20" t="s">
        <v>659</v>
      </c>
      <c r="B154" s="17" t="s">
        <v>660</v>
      </c>
      <c r="C154" s="114">
        <v>44.496969791142909</v>
      </c>
      <c r="D154" s="114">
        <v>34.04539881842507</v>
      </c>
      <c r="E154" s="114"/>
      <c r="F154" s="114">
        <v>41.362829639356924</v>
      </c>
    </row>
    <row r="155" spans="1:7" hidden="1" outlineLevel="1" x14ac:dyDescent="0.25">
      <c r="A155" s="20" t="s">
        <v>661</v>
      </c>
      <c r="B155" s="27"/>
      <c r="C155" s="51"/>
      <c r="D155" s="51"/>
      <c r="E155" s="51"/>
      <c r="F155" s="51"/>
    </row>
    <row r="156" spans="1:7" hidden="1" outlineLevel="1" x14ac:dyDescent="0.25">
      <c r="A156" s="20" t="s">
        <v>662</v>
      </c>
      <c r="B156" s="27"/>
      <c r="C156" s="51"/>
      <c r="D156" s="51"/>
      <c r="E156" s="51"/>
      <c r="F156" s="51"/>
    </row>
    <row r="157" spans="1:7" hidden="1" outlineLevel="1" x14ac:dyDescent="0.25">
      <c r="A157" s="20" t="s">
        <v>663</v>
      </c>
      <c r="B157" s="17"/>
      <c r="C157" s="51"/>
      <c r="D157" s="51"/>
      <c r="E157" s="51"/>
      <c r="F157" s="51"/>
    </row>
    <row r="158" spans="1:7" hidden="1" outlineLevel="1" x14ac:dyDescent="0.25">
      <c r="A158" s="20" t="s">
        <v>664</v>
      </c>
      <c r="B158" s="17"/>
      <c r="C158" s="51"/>
      <c r="D158" s="51"/>
      <c r="E158" s="51"/>
      <c r="F158" s="51"/>
    </row>
    <row r="159" spans="1:7" ht="15" customHeight="1" collapsed="1" x14ac:dyDescent="0.25">
      <c r="A159" s="72"/>
      <c r="B159" s="107" t="s">
        <v>1068</v>
      </c>
      <c r="C159" s="107" t="s">
        <v>501</v>
      </c>
      <c r="D159" s="107" t="s">
        <v>502</v>
      </c>
      <c r="E159" s="110"/>
      <c r="F159" s="96" t="s">
        <v>468</v>
      </c>
      <c r="G159" s="75"/>
    </row>
    <row r="160" spans="1:7" x14ac:dyDescent="0.25">
      <c r="A160" s="20" t="s">
        <v>665</v>
      </c>
      <c r="B160" s="20" t="s">
        <v>666</v>
      </c>
      <c r="C160" s="115">
        <v>0.01</v>
      </c>
      <c r="D160" s="115">
        <v>0</v>
      </c>
      <c r="E160" s="115"/>
      <c r="F160" s="115">
        <v>0.01</v>
      </c>
    </row>
    <row r="161" spans="1:7" x14ac:dyDescent="0.25">
      <c r="A161" s="20" t="s">
        <v>667</v>
      </c>
      <c r="B161" s="67" t="s">
        <v>1074</v>
      </c>
      <c r="C161" s="115">
        <v>0</v>
      </c>
      <c r="D161" s="115">
        <v>0</v>
      </c>
      <c r="E161" s="115"/>
      <c r="F161" s="115">
        <v>0</v>
      </c>
    </row>
    <row r="162" spans="1:7" hidden="1" outlineLevel="1" x14ac:dyDescent="0.25">
      <c r="A162" s="20" t="s">
        <v>668</v>
      </c>
      <c r="B162" s="67"/>
      <c r="C162" s="51"/>
      <c r="D162" s="51"/>
      <c r="E162" s="93"/>
      <c r="F162" s="51"/>
    </row>
    <row r="163" spans="1:7" hidden="1" outlineLevel="1" x14ac:dyDescent="0.25">
      <c r="A163" s="20" t="s">
        <v>669</v>
      </c>
      <c r="B163" s="67"/>
      <c r="E163" s="19"/>
    </row>
    <row r="164" spans="1:7" hidden="1" outlineLevel="1" x14ac:dyDescent="0.25">
      <c r="A164" s="20" t="s">
        <v>670</v>
      </c>
      <c r="C164" s="36"/>
      <c r="E164" s="19"/>
    </row>
    <row r="165" spans="1:7" collapsed="1" x14ac:dyDescent="0.25">
      <c r="A165" s="70"/>
      <c r="B165" s="76" t="s">
        <v>465</v>
      </c>
      <c r="C165" s="70"/>
      <c r="D165" s="70"/>
      <c r="E165" s="70"/>
      <c r="F165" s="71"/>
      <c r="G165" s="71"/>
    </row>
    <row r="166" spans="1:7" x14ac:dyDescent="0.25">
      <c r="A166" s="72"/>
      <c r="B166" s="73" t="s">
        <v>671</v>
      </c>
      <c r="C166" s="72" t="s">
        <v>672</v>
      </c>
      <c r="D166" s="72" t="s">
        <v>673</v>
      </c>
      <c r="E166" s="74"/>
      <c r="F166" s="72" t="s">
        <v>501</v>
      </c>
      <c r="G166" s="72" t="s">
        <v>674</v>
      </c>
    </row>
    <row r="167" spans="1:7" x14ac:dyDescent="0.25">
      <c r="A167" s="20" t="s">
        <v>675</v>
      </c>
      <c r="B167" s="29" t="s">
        <v>676</v>
      </c>
      <c r="C167" s="119">
        <v>148.75784183176413</v>
      </c>
      <c r="D167" s="118"/>
      <c r="E167" s="26"/>
      <c r="F167" s="92"/>
      <c r="G167" s="92"/>
    </row>
    <row r="168" spans="1:7" x14ac:dyDescent="0.25">
      <c r="A168" s="26"/>
      <c r="B168" s="50"/>
      <c r="C168" s="118"/>
      <c r="D168" s="118"/>
      <c r="E168" s="26"/>
      <c r="F168" s="92"/>
      <c r="G168" s="92"/>
    </row>
    <row r="169" spans="1:7" x14ac:dyDescent="0.25">
      <c r="B169" s="29" t="s">
        <v>677</v>
      </c>
      <c r="C169" s="118"/>
      <c r="D169" s="118"/>
      <c r="E169" s="26"/>
      <c r="F169" s="92"/>
      <c r="G169" s="92"/>
    </row>
    <row r="170" spans="1:7" x14ac:dyDescent="0.25">
      <c r="A170" s="20" t="s">
        <v>678</v>
      </c>
      <c r="B170" s="20" t="s">
        <v>971</v>
      </c>
      <c r="C170" s="115">
        <v>1081.3639799473979</v>
      </c>
      <c r="D170" s="115">
        <v>21767.001178949999</v>
      </c>
      <c r="E170" s="26"/>
      <c r="F170" s="33">
        <f>IF($C$194=0,"",IF(C170="[for completion]","",C170/$C$194))</f>
        <v>0.17645902508132483</v>
      </c>
      <c r="G170" s="33">
        <f>IF($D$194=0,"",IF(D170="[for completion]","",D170/$D$194))</f>
        <v>0.52838495847173028</v>
      </c>
    </row>
    <row r="171" spans="1:7" x14ac:dyDescent="0.25">
      <c r="A171" s="20" t="s">
        <v>679</v>
      </c>
      <c r="B171" s="20" t="s">
        <v>972</v>
      </c>
      <c r="C171" s="115">
        <v>2818.2377431861737</v>
      </c>
      <c r="D171" s="115">
        <v>16498.93928273</v>
      </c>
      <c r="E171" s="26"/>
      <c r="F171" s="33">
        <f>IF($C$194=0,"",IF(C171="[for completion]","",C171/$C$194))</f>
        <v>0.45988537979063832</v>
      </c>
      <c r="G171" s="33">
        <f>IF($D$194=0,"",IF(D171="[for completion]","",D171/$D$194))</f>
        <v>0.40050493295160566</v>
      </c>
    </row>
    <row r="172" spans="1:7" x14ac:dyDescent="0.25">
      <c r="A172" s="20" t="s">
        <v>680</v>
      </c>
      <c r="B172" s="20" t="s">
        <v>973</v>
      </c>
      <c r="C172" s="111">
        <v>656.19324157929475</v>
      </c>
      <c r="D172" s="115">
        <v>1746.8776109099999</v>
      </c>
      <c r="E172" s="26"/>
      <c r="F172" s="33">
        <f>IF($C$194=0,"",IF(C172="[for completion]","",C172/$C$194))</f>
        <v>0.10707885764760648</v>
      </c>
      <c r="G172" s="33">
        <f t="shared" ref="G172:G175" si="1">IF($D$194=0,"",IF(D172="[for completion]","",D172/$D$194))</f>
        <v>4.2404732112960766E-2</v>
      </c>
    </row>
    <row r="173" spans="1:7" x14ac:dyDescent="0.25">
      <c r="A173" s="20" t="s">
        <v>681</v>
      </c>
      <c r="B173" s="20" t="s">
        <v>974</v>
      </c>
      <c r="C173" s="111">
        <v>499.17066633207173</v>
      </c>
      <c r="D173" s="111">
        <v>716.41123481</v>
      </c>
      <c r="E173" s="26"/>
      <c r="F173" s="33">
        <f>IF($C$194=0,"",IF(C173="[for completion]","",C173/$C$194))</f>
        <v>8.1455616021570657E-2</v>
      </c>
      <c r="G173" s="33">
        <f>IF($D$194=0,"",IF(D173="[for completion]","",D173/$D$194))</f>
        <v>1.7390586670240765E-2</v>
      </c>
    </row>
    <row r="174" spans="1:7" x14ac:dyDescent="0.25">
      <c r="A174" s="20" t="s">
        <v>682</v>
      </c>
      <c r="B174" s="20" t="s">
        <v>975</v>
      </c>
      <c r="C174" s="111">
        <v>859.39491133111358</v>
      </c>
      <c r="D174" s="111">
        <v>439.11668032</v>
      </c>
      <c r="E174" s="26"/>
      <c r="F174" s="33">
        <f t="shared" ref="F174:F175" si="2">IF($C$194=0,"",IF(C174="[for completion]","",C174/$C$194))</f>
        <v>0.14023769149469606</v>
      </c>
      <c r="G174" s="33">
        <f t="shared" si="1"/>
        <v>1.0659375951130428E-2</v>
      </c>
    </row>
    <row r="175" spans="1:7" x14ac:dyDescent="0.25">
      <c r="A175" s="20" t="s">
        <v>683</v>
      </c>
      <c r="B175" s="20" t="s">
        <v>976</v>
      </c>
      <c r="C175" s="111">
        <v>213.77022027000001</v>
      </c>
      <c r="D175" s="111">
        <v>27</v>
      </c>
      <c r="E175" s="26"/>
      <c r="F175" s="33">
        <f t="shared" si="2"/>
        <v>3.4883429964163597E-2</v>
      </c>
      <c r="G175" s="33">
        <f t="shared" si="1"/>
        <v>6.554138423318129E-4</v>
      </c>
    </row>
    <row r="176" spans="1:7" x14ac:dyDescent="0.25">
      <c r="A176" s="20" t="s">
        <v>684</v>
      </c>
      <c r="B176" s="29"/>
      <c r="C176" s="111"/>
      <c r="D176" s="111"/>
      <c r="E176" s="26"/>
      <c r="F176" s="33">
        <f t="shared" ref="F176:F193" si="3">IF($C$194=0,"",IF(C176="[for completion]","",C176/$C$194))</f>
        <v>0</v>
      </c>
      <c r="G176" s="33">
        <f t="shared" ref="G176:G193" si="4">IF($D$194=0,"",IF(D176="[for completion]","",D176/$D$194))</f>
        <v>0</v>
      </c>
    </row>
    <row r="177" spans="1:7" x14ac:dyDescent="0.25">
      <c r="A177" s="20" t="s">
        <v>685</v>
      </c>
      <c r="B177" s="29"/>
      <c r="C177" s="111"/>
      <c r="D177" s="111"/>
      <c r="E177" s="26"/>
      <c r="F177" s="33">
        <f t="shared" si="3"/>
        <v>0</v>
      </c>
      <c r="G177" s="33">
        <f t="shared" si="4"/>
        <v>0</v>
      </c>
    </row>
    <row r="178" spans="1:7" x14ac:dyDescent="0.25">
      <c r="A178" s="20" t="s">
        <v>686</v>
      </c>
      <c r="B178" s="29"/>
      <c r="C178" s="111"/>
      <c r="D178" s="111"/>
      <c r="E178" s="26"/>
      <c r="F178" s="33">
        <f t="shared" si="3"/>
        <v>0</v>
      </c>
      <c r="G178" s="33">
        <f t="shared" si="4"/>
        <v>0</v>
      </c>
    </row>
    <row r="179" spans="1:7" x14ac:dyDescent="0.25">
      <c r="A179" s="20" t="s">
        <v>687</v>
      </c>
      <c r="B179" s="29"/>
      <c r="C179" s="111"/>
      <c r="D179" s="111"/>
      <c r="E179" s="29"/>
      <c r="F179" s="33">
        <f t="shared" si="3"/>
        <v>0</v>
      </c>
      <c r="G179" s="33">
        <f t="shared" si="4"/>
        <v>0</v>
      </c>
    </row>
    <row r="180" spans="1:7" x14ac:dyDescent="0.25">
      <c r="A180" s="20" t="s">
        <v>688</v>
      </c>
      <c r="B180" s="29"/>
      <c r="C180" s="111"/>
      <c r="D180" s="111"/>
      <c r="E180" s="29"/>
      <c r="F180" s="33">
        <f t="shared" si="3"/>
        <v>0</v>
      </c>
      <c r="G180" s="33">
        <f t="shared" si="4"/>
        <v>0</v>
      </c>
    </row>
    <row r="181" spans="1:7" x14ac:dyDescent="0.25">
      <c r="A181" s="20" t="s">
        <v>689</v>
      </c>
      <c r="B181" s="29"/>
      <c r="C181" s="111"/>
      <c r="D181" s="111"/>
      <c r="E181" s="29"/>
      <c r="F181" s="33">
        <f t="shared" si="3"/>
        <v>0</v>
      </c>
      <c r="G181" s="33">
        <f t="shared" si="4"/>
        <v>0</v>
      </c>
    </row>
    <row r="182" spans="1:7" x14ac:dyDescent="0.25">
      <c r="A182" s="20" t="s">
        <v>690</v>
      </c>
      <c r="B182" s="29"/>
      <c r="C182" s="111"/>
      <c r="D182" s="111"/>
      <c r="E182" s="29"/>
      <c r="F182" s="33">
        <f t="shared" si="3"/>
        <v>0</v>
      </c>
      <c r="G182" s="33">
        <f t="shared" si="4"/>
        <v>0</v>
      </c>
    </row>
    <row r="183" spans="1:7" x14ac:dyDescent="0.25">
      <c r="A183" s="20" t="s">
        <v>691</v>
      </c>
      <c r="B183" s="29"/>
      <c r="C183" s="111"/>
      <c r="D183" s="111"/>
      <c r="E183" s="29"/>
      <c r="F183" s="33">
        <f t="shared" si="3"/>
        <v>0</v>
      </c>
      <c r="G183" s="33">
        <f t="shared" si="4"/>
        <v>0</v>
      </c>
    </row>
    <row r="184" spans="1:7" x14ac:dyDescent="0.25">
      <c r="A184" s="20" t="s">
        <v>692</v>
      </c>
      <c r="B184" s="29"/>
      <c r="C184" s="111"/>
      <c r="D184" s="111"/>
      <c r="E184" s="29"/>
      <c r="F184" s="33">
        <f t="shared" si="3"/>
        <v>0</v>
      </c>
      <c r="G184" s="33">
        <f t="shared" si="4"/>
        <v>0</v>
      </c>
    </row>
    <row r="185" spans="1:7" x14ac:dyDescent="0.25">
      <c r="A185" s="20" t="s">
        <v>693</v>
      </c>
      <c r="B185" s="29"/>
      <c r="C185" s="111"/>
      <c r="D185" s="111"/>
      <c r="F185" s="33">
        <f t="shared" si="3"/>
        <v>0</v>
      </c>
      <c r="G185" s="33">
        <f t="shared" si="4"/>
        <v>0</v>
      </c>
    </row>
    <row r="186" spans="1:7" x14ac:dyDescent="0.25">
      <c r="A186" s="20" t="s">
        <v>694</v>
      </c>
      <c r="B186" s="29"/>
      <c r="C186" s="111"/>
      <c r="D186" s="111"/>
      <c r="E186" s="42"/>
      <c r="F186" s="33">
        <f t="shared" si="3"/>
        <v>0</v>
      </c>
      <c r="G186" s="33">
        <f t="shared" si="4"/>
        <v>0</v>
      </c>
    </row>
    <row r="187" spans="1:7" x14ac:dyDescent="0.25">
      <c r="A187" s="20" t="s">
        <v>695</v>
      </c>
      <c r="B187" s="29"/>
      <c r="C187" s="111"/>
      <c r="D187" s="111"/>
      <c r="E187" s="42"/>
      <c r="F187" s="33">
        <f t="shared" si="3"/>
        <v>0</v>
      </c>
      <c r="G187" s="33">
        <f t="shared" si="4"/>
        <v>0</v>
      </c>
    </row>
    <row r="188" spans="1:7" x14ac:dyDescent="0.25">
      <c r="A188" s="20" t="s">
        <v>696</v>
      </c>
      <c r="B188" s="29"/>
      <c r="C188" s="111"/>
      <c r="D188" s="111"/>
      <c r="E188" s="42"/>
      <c r="F188" s="33">
        <f t="shared" si="3"/>
        <v>0</v>
      </c>
      <c r="G188" s="33">
        <f t="shared" si="4"/>
        <v>0</v>
      </c>
    </row>
    <row r="189" spans="1:7" x14ac:dyDescent="0.25">
      <c r="A189" s="20" t="s">
        <v>697</v>
      </c>
      <c r="B189" s="29"/>
      <c r="C189" s="111"/>
      <c r="D189" s="111"/>
      <c r="E189" s="42"/>
      <c r="F189" s="33">
        <f t="shared" si="3"/>
        <v>0</v>
      </c>
      <c r="G189" s="33">
        <f t="shared" si="4"/>
        <v>0</v>
      </c>
    </row>
    <row r="190" spans="1:7" x14ac:dyDescent="0.25">
      <c r="A190" s="20" t="s">
        <v>698</v>
      </c>
      <c r="B190" s="29"/>
      <c r="C190" s="111"/>
      <c r="D190" s="111"/>
      <c r="E190" s="42"/>
      <c r="F190" s="33">
        <f t="shared" si="3"/>
        <v>0</v>
      </c>
      <c r="G190" s="33">
        <f t="shared" si="4"/>
        <v>0</v>
      </c>
    </row>
    <row r="191" spans="1:7" x14ac:dyDescent="0.25">
      <c r="A191" s="20" t="s">
        <v>699</v>
      </c>
      <c r="B191" s="29"/>
      <c r="C191" s="111"/>
      <c r="D191" s="111"/>
      <c r="E191" s="42"/>
      <c r="F191" s="33">
        <f t="shared" si="3"/>
        <v>0</v>
      </c>
      <c r="G191" s="33">
        <f t="shared" si="4"/>
        <v>0</v>
      </c>
    </row>
    <row r="192" spans="1:7" x14ac:dyDescent="0.25">
      <c r="A192" s="20" t="s">
        <v>700</v>
      </c>
      <c r="B192" s="29"/>
      <c r="C192" s="111"/>
      <c r="D192" s="111"/>
      <c r="E192" s="42"/>
      <c r="F192" s="33">
        <f t="shared" si="3"/>
        <v>0</v>
      </c>
      <c r="G192" s="33">
        <f t="shared" si="4"/>
        <v>0</v>
      </c>
    </row>
    <row r="193" spans="1:7" x14ac:dyDescent="0.25">
      <c r="A193" s="20" t="s">
        <v>701</v>
      </c>
      <c r="B193" s="29"/>
      <c r="C193" s="111"/>
      <c r="D193" s="111"/>
      <c r="E193" s="42"/>
      <c r="F193" s="33">
        <f t="shared" si="3"/>
        <v>0</v>
      </c>
      <c r="G193" s="33">
        <f t="shared" si="4"/>
        <v>0</v>
      </c>
    </row>
    <row r="194" spans="1:7" x14ac:dyDescent="0.25">
      <c r="A194" s="20" t="s">
        <v>702</v>
      </c>
      <c r="B194" s="34" t="s">
        <v>88</v>
      </c>
      <c r="C194" s="111">
        <f>SUM(C170:C193)</f>
        <v>6128.1307626460521</v>
      </c>
      <c r="D194" s="111">
        <f>SUM(D170:D193)</f>
        <v>41195.345987720008</v>
      </c>
      <c r="E194" s="42"/>
      <c r="F194" s="97">
        <f>SUM(F170:F193)</f>
        <v>1</v>
      </c>
      <c r="G194" s="97">
        <f>SUM(G170:G193)</f>
        <v>0.99999999999999967</v>
      </c>
    </row>
    <row r="195" spans="1:7" x14ac:dyDescent="0.25">
      <c r="A195" s="72"/>
      <c r="B195" s="73" t="s">
        <v>703</v>
      </c>
      <c r="C195" s="72" t="s">
        <v>672</v>
      </c>
      <c r="D195" s="72" t="s">
        <v>673</v>
      </c>
      <c r="E195" s="74"/>
      <c r="F195" s="72" t="s">
        <v>501</v>
      </c>
      <c r="G195" s="72" t="s">
        <v>674</v>
      </c>
    </row>
    <row r="196" spans="1:7" x14ac:dyDescent="0.25">
      <c r="A196" s="20" t="s">
        <v>704</v>
      </c>
      <c r="B196" s="20" t="s">
        <v>705</v>
      </c>
      <c r="C196" s="79" t="s">
        <v>935</v>
      </c>
      <c r="F196" s="51"/>
      <c r="G196" s="51"/>
    </row>
    <row r="197" spans="1:7" x14ac:dyDescent="0.25">
      <c r="F197" s="51"/>
      <c r="G197" s="51"/>
    </row>
    <row r="198" spans="1:7" x14ac:dyDescent="0.25">
      <c r="B198" s="29" t="s">
        <v>706</v>
      </c>
      <c r="F198" s="51"/>
      <c r="G198" s="51"/>
    </row>
    <row r="199" spans="1:7" x14ac:dyDescent="0.25">
      <c r="A199" s="20" t="s">
        <v>707</v>
      </c>
      <c r="B199" s="20" t="s">
        <v>708</v>
      </c>
      <c r="C199" s="115" t="s">
        <v>935</v>
      </c>
      <c r="D199" s="115" t="s">
        <v>935</v>
      </c>
      <c r="F199" s="33" t="str">
        <f t="shared" ref="F199:F206" si="5">IF($C$207=0,"",IF(C199="[for completion]","",C199/$C$207))</f>
        <v/>
      </c>
      <c r="G199" s="33" t="str">
        <f t="shared" ref="G199:G206" si="6">IF($D$207=0,"",IF(D199="[for completion]","",D199/$D$207))</f>
        <v/>
      </c>
    </row>
    <row r="200" spans="1:7" x14ac:dyDescent="0.25">
      <c r="A200" s="20" t="s">
        <v>709</v>
      </c>
      <c r="B200" s="20" t="s">
        <v>710</v>
      </c>
      <c r="C200" s="115" t="s">
        <v>935</v>
      </c>
      <c r="D200" s="115" t="s">
        <v>935</v>
      </c>
      <c r="F200" s="33" t="str">
        <f t="shared" si="5"/>
        <v/>
      </c>
      <c r="G200" s="33" t="str">
        <f t="shared" si="6"/>
        <v/>
      </c>
    </row>
    <row r="201" spans="1:7" x14ac:dyDescent="0.25">
      <c r="A201" s="20" t="s">
        <v>711</v>
      </c>
      <c r="B201" s="20" t="s">
        <v>712</v>
      </c>
      <c r="C201" s="115" t="s">
        <v>935</v>
      </c>
      <c r="D201" s="115" t="s">
        <v>935</v>
      </c>
      <c r="F201" s="33" t="str">
        <f t="shared" si="5"/>
        <v/>
      </c>
      <c r="G201" s="33" t="str">
        <f t="shared" si="6"/>
        <v/>
      </c>
    </row>
    <row r="202" spans="1:7" x14ac:dyDescent="0.25">
      <c r="A202" s="20" t="s">
        <v>713</v>
      </c>
      <c r="B202" s="20" t="s">
        <v>714</v>
      </c>
      <c r="C202" s="115" t="s">
        <v>935</v>
      </c>
      <c r="D202" s="115" t="s">
        <v>935</v>
      </c>
      <c r="F202" s="33" t="str">
        <f t="shared" si="5"/>
        <v/>
      </c>
      <c r="G202" s="33" t="str">
        <f t="shared" si="6"/>
        <v/>
      </c>
    </row>
    <row r="203" spans="1:7" x14ac:dyDescent="0.25">
      <c r="A203" s="20" t="s">
        <v>715</v>
      </c>
      <c r="B203" s="20" t="s">
        <v>716</v>
      </c>
      <c r="C203" s="115" t="s">
        <v>935</v>
      </c>
      <c r="D203" s="115" t="s">
        <v>935</v>
      </c>
      <c r="F203" s="33" t="str">
        <f t="shared" si="5"/>
        <v/>
      </c>
      <c r="G203" s="33" t="str">
        <f t="shared" si="6"/>
        <v/>
      </c>
    </row>
    <row r="204" spans="1:7" x14ac:dyDescent="0.25">
      <c r="A204" s="20" t="s">
        <v>717</v>
      </c>
      <c r="B204" s="20" t="s">
        <v>718</v>
      </c>
      <c r="C204" s="115" t="s">
        <v>935</v>
      </c>
      <c r="D204" s="115" t="s">
        <v>935</v>
      </c>
      <c r="F204" s="33" t="str">
        <f t="shared" si="5"/>
        <v/>
      </c>
      <c r="G204" s="33" t="str">
        <f t="shared" si="6"/>
        <v/>
      </c>
    </row>
    <row r="205" spans="1:7" x14ac:dyDescent="0.25">
      <c r="A205" s="20" t="s">
        <v>719</v>
      </c>
      <c r="B205" s="20" t="s">
        <v>720</v>
      </c>
      <c r="C205" s="115" t="s">
        <v>935</v>
      </c>
      <c r="D205" s="115" t="s">
        <v>935</v>
      </c>
      <c r="F205" s="33" t="str">
        <f t="shared" si="5"/>
        <v/>
      </c>
      <c r="G205" s="33" t="str">
        <f t="shared" si="6"/>
        <v/>
      </c>
    </row>
    <row r="206" spans="1:7" x14ac:dyDescent="0.25">
      <c r="A206" s="20" t="s">
        <v>721</v>
      </c>
      <c r="B206" s="20" t="s">
        <v>722</v>
      </c>
      <c r="C206" s="115" t="s">
        <v>935</v>
      </c>
      <c r="D206" s="115" t="s">
        <v>935</v>
      </c>
      <c r="F206" s="33" t="str">
        <f t="shared" si="5"/>
        <v/>
      </c>
      <c r="G206" s="33" t="str">
        <f t="shared" si="6"/>
        <v/>
      </c>
    </row>
    <row r="207" spans="1:7" x14ac:dyDescent="0.25">
      <c r="A207" s="20" t="s">
        <v>723</v>
      </c>
      <c r="B207" s="34" t="s">
        <v>88</v>
      </c>
      <c r="C207" s="115">
        <f>SUM(C199:C206)</f>
        <v>0</v>
      </c>
      <c r="D207" s="115">
        <f>SUM(D199:D206)</f>
        <v>0</v>
      </c>
      <c r="F207" s="79">
        <f>SUM(F199:F206)</f>
        <v>0</v>
      </c>
      <c r="G207" s="79">
        <f>SUM(G199:G206)</f>
        <v>0</v>
      </c>
    </row>
    <row r="208" spans="1:7" ht="45" hidden="1" customHeight="1" outlineLevel="1" x14ac:dyDescent="0.25">
      <c r="A208" s="20" t="s">
        <v>724</v>
      </c>
      <c r="B208" s="36" t="s">
        <v>725</v>
      </c>
      <c r="C208" s="121"/>
      <c r="D208" s="111"/>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1"/>
      <c r="D209" s="111"/>
      <c r="F209" s="33" t="str">
        <f t="shared" si="7"/>
        <v/>
      </c>
      <c r="G209" s="33" t="str">
        <f t="shared" si="8"/>
        <v/>
      </c>
    </row>
    <row r="210" spans="1:7" hidden="1" outlineLevel="1" x14ac:dyDescent="0.25">
      <c r="A210" s="20" t="s">
        <v>728</v>
      </c>
      <c r="B210" s="36" t="s">
        <v>729</v>
      </c>
      <c r="C210" s="81"/>
      <c r="D210" s="111"/>
      <c r="F210" s="33" t="str">
        <f t="shared" si="7"/>
        <v/>
      </c>
      <c r="G210" s="33" t="str">
        <f t="shared" si="8"/>
        <v/>
      </c>
    </row>
    <row r="211" spans="1:7" hidden="1" outlineLevel="1" x14ac:dyDescent="0.25">
      <c r="A211" s="20" t="s">
        <v>730</v>
      </c>
      <c r="B211" s="36" t="s">
        <v>731</v>
      </c>
      <c r="C211" s="81"/>
      <c r="D211" s="111"/>
      <c r="F211" s="33" t="str">
        <f t="shared" si="7"/>
        <v/>
      </c>
      <c r="G211" s="33" t="str">
        <f t="shared" si="8"/>
        <v/>
      </c>
    </row>
    <row r="212" spans="1:7" hidden="1" outlineLevel="1" x14ac:dyDescent="0.25">
      <c r="A212" s="20" t="s">
        <v>732</v>
      </c>
      <c r="B212" s="36" t="s">
        <v>733</v>
      </c>
      <c r="C212" s="81"/>
      <c r="D212" s="111"/>
      <c r="F212" s="33" t="str">
        <f t="shared" si="7"/>
        <v/>
      </c>
      <c r="G212" s="33" t="str">
        <f t="shared" si="8"/>
        <v/>
      </c>
    </row>
    <row r="213" spans="1:7" hidden="1" outlineLevel="1" x14ac:dyDescent="0.25">
      <c r="A213" s="20" t="s">
        <v>734</v>
      </c>
      <c r="B213" s="36" t="s">
        <v>735</v>
      </c>
      <c r="C213" s="81"/>
      <c r="D213" s="111"/>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2"/>
      <c r="B217" s="73" t="s">
        <v>739</v>
      </c>
      <c r="C217" s="72" t="s">
        <v>672</v>
      </c>
      <c r="D217" s="72" t="s">
        <v>673</v>
      </c>
      <c r="E217" s="74"/>
      <c r="F217" s="72" t="s">
        <v>501</v>
      </c>
      <c r="G217" s="72" t="s">
        <v>674</v>
      </c>
    </row>
    <row r="218" spans="1:7" x14ac:dyDescent="0.25">
      <c r="A218" s="20" t="s">
        <v>740</v>
      </c>
      <c r="B218" s="20" t="s">
        <v>705</v>
      </c>
      <c r="C218" s="51">
        <v>0.56863516000000003</v>
      </c>
      <c r="G218" s="20"/>
    </row>
    <row r="219" spans="1:7" x14ac:dyDescent="0.25">
      <c r="G219" s="20"/>
    </row>
    <row r="220" spans="1:7" x14ac:dyDescent="0.25">
      <c r="B220" s="29" t="s">
        <v>706</v>
      </c>
      <c r="F220" s="51"/>
      <c r="G220" s="51"/>
    </row>
    <row r="221" spans="1:7" x14ac:dyDescent="0.25">
      <c r="A221" s="20" t="s">
        <v>741</v>
      </c>
      <c r="B221" s="20" t="s">
        <v>708</v>
      </c>
      <c r="C221" s="115">
        <v>1710.2805483516313</v>
      </c>
      <c r="D221" s="115">
        <v>15381.119180510001</v>
      </c>
      <c r="F221" s="33">
        <f t="shared" ref="F221:F228" si="9">IF($C$229=0,"",IF(C221="[Mark as ND1 if not relevant]","",C221/$C$229))</f>
        <v>0.27908682346934011</v>
      </c>
      <c r="G221" s="33">
        <f t="shared" ref="G221:G228" si="10">IF($D$229=0,"",IF(D221="[Mark as ND1 if not relevant]","",D221/$D$229))</f>
        <v>0.373370311906076</v>
      </c>
    </row>
    <row r="222" spans="1:7" x14ac:dyDescent="0.25">
      <c r="A222" s="20" t="s">
        <v>742</v>
      </c>
      <c r="B222" s="20" t="s">
        <v>710</v>
      </c>
      <c r="C222" s="115">
        <v>721.15794599962351</v>
      </c>
      <c r="D222" s="115">
        <v>5203.4628761599997</v>
      </c>
      <c r="F222" s="33">
        <f t="shared" si="9"/>
        <v>0.11767992132208294</v>
      </c>
      <c r="G222" s="33">
        <f t="shared" si="10"/>
        <v>0.12631191100354813</v>
      </c>
    </row>
    <row r="223" spans="1:7" x14ac:dyDescent="0.25">
      <c r="A223" s="20" t="s">
        <v>743</v>
      </c>
      <c r="B223" s="20" t="s">
        <v>712</v>
      </c>
      <c r="C223" s="115">
        <v>946.54824251237142</v>
      </c>
      <c r="D223" s="115">
        <v>5489.1116991400004</v>
      </c>
      <c r="F223" s="33">
        <f t="shared" si="9"/>
        <v>0.15445953736529985</v>
      </c>
      <c r="G223" s="33">
        <f t="shared" si="10"/>
        <v>0.13324591813787878</v>
      </c>
    </row>
    <row r="224" spans="1:7" x14ac:dyDescent="0.25">
      <c r="A224" s="20" t="s">
        <v>744</v>
      </c>
      <c r="B224" s="20" t="s">
        <v>714</v>
      </c>
      <c r="C224" s="115">
        <v>973.64693053886288</v>
      </c>
      <c r="D224" s="115">
        <v>5464.6468796099998</v>
      </c>
      <c r="F224" s="33">
        <f t="shared" si="9"/>
        <v>0.15888155267079418</v>
      </c>
      <c r="G224" s="33">
        <f t="shared" si="10"/>
        <v>0.13265204475380041</v>
      </c>
    </row>
    <row r="225" spans="1:7" x14ac:dyDescent="0.25">
      <c r="A225" s="20" t="s">
        <v>745</v>
      </c>
      <c r="B225" s="20" t="s">
        <v>716</v>
      </c>
      <c r="C225" s="115">
        <v>761.71427291578755</v>
      </c>
      <c r="D225" s="115">
        <v>4003.1849410599998</v>
      </c>
      <c r="F225" s="33">
        <f t="shared" si="9"/>
        <v>0.12429797966433873</v>
      </c>
      <c r="G225" s="33">
        <f t="shared" si="10"/>
        <v>9.7175660140208273E-2</v>
      </c>
    </row>
    <row r="226" spans="1:7" x14ac:dyDescent="0.25">
      <c r="A226" s="20" t="s">
        <v>746</v>
      </c>
      <c r="B226" s="20" t="s">
        <v>718</v>
      </c>
      <c r="C226" s="115">
        <v>519.94689673356561</v>
      </c>
      <c r="D226" s="115">
        <v>2865.7004485900002</v>
      </c>
      <c r="F226" s="33">
        <f t="shared" si="9"/>
        <v>8.4845920701120764E-2</v>
      </c>
      <c r="G226" s="33">
        <f t="shared" si="10"/>
        <v>6.9563694147512137E-2</v>
      </c>
    </row>
    <row r="227" spans="1:7" x14ac:dyDescent="0.25">
      <c r="A227" s="20" t="s">
        <v>747</v>
      </c>
      <c r="B227" s="20" t="s">
        <v>720</v>
      </c>
      <c r="C227" s="115">
        <v>237.15326761820944</v>
      </c>
      <c r="D227" s="115">
        <v>1334.7692282099999</v>
      </c>
      <c r="F227" s="33">
        <f t="shared" si="9"/>
        <v>3.8699119976971501E-2</v>
      </c>
      <c r="G227" s="33">
        <f t="shared" si="10"/>
        <v>3.2400971425466552E-2</v>
      </c>
    </row>
    <row r="228" spans="1:7" x14ac:dyDescent="0.25">
      <c r="A228" s="20" t="s">
        <v>748</v>
      </c>
      <c r="B228" s="20" t="s">
        <v>722</v>
      </c>
      <c r="C228" s="115">
        <v>257.68265797599997</v>
      </c>
      <c r="D228" s="115">
        <v>1453.3507344300001</v>
      </c>
      <c r="F228" s="33">
        <f t="shared" si="9"/>
        <v>4.2049144830051857E-2</v>
      </c>
      <c r="G228" s="33">
        <f t="shared" si="10"/>
        <v>3.5279488485509623E-2</v>
      </c>
    </row>
    <row r="229" spans="1:7" x14ac:dyDescent="0.25">
      <c r="A229" s="20" t="s">
        <v>749</v>
      </c>
      <c r="B229" s="34" t="s">
        <v>88</v>
      </c>
      <c r="C229" s="115">
        <f>SUM(C221:C228)</f>
        <v>6128.1307626460521</v>
      </c>
      <c r="D229" s="115">
        <f>SUM(D221:D228)</f>
        <v>41195.345987710003</v>
      </c>
      <c r="F229" s="79">
        <f>SUM(F221:F228)</f>
        <v>0.99999999999999989</v>
      </c>
      <c r="G229" s="79">
        <f>SUM(G221:G228)</f>
        <v>1</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2"/>
      <c r="B239" s="73" t="s">
        <v>759</v>
      </c>
      <c r="C239" s="72" t="s">
        <v>501</v>
      </c>
      <c r="D239" s="72"/>
      <c r="E239" s="74"/>
      <c r="F239" s="72"/>
      <c r="G239" s="72"/>
    </row>
    <row r="240" spans="1:7" x14ac:dyDescent="0.25">
      <c r="A240" s="20" t="s">
        <v>760</v>
      </c>
      <c r="B240" s="20" t="s">
        <v>761</v>
      </c>
      <c r="C240" s="155">
        <v>0.64220669233815286</v>
      </c>
      <c r="E240" s="42"/>
      <c r="F240" s="42"/>
      <c r="G240" s="42"/>
    </row>
    <row r="241" spans="1:14" x14ac:dyDescent="0.25">
      <c r="A241" s="20" t="s">
        <v>762</v>
      </c>
      <c r="B241" s="20" t="s">
        <v>763</v>
      </c>
      <c r="C241" s="20" t="s">
        <v>941</v>
      </c>
      <c r="E241" s="42"/>
      <c r="F241" s="42"/>
    </row>
    <row r="242" spans="1:14" x14ac:dyDescent="0.25">
      <c r="A242" s="20" t="s">
        <v>764</v>
      </c>
      <c r="B242" s="20" t="s">
        <v>765</v>
      </c>
      <c r="C242" s="155">
        <v>0.35779330766184719</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79"/>
      <c r="E245" s="42"/>
      <c r="F245" s="42"/>
    </row>
    <row r="246" spans="1:14" hidden="1" outlineLevel="1" x14ac:dyDescent="0.25">
      <c r="A246" s="20" t="s">
        <v>769</v>
      </c>
      <c r="B246" s="36" t="s">
        <v>770</v>
      </c>
      <c r="C246" s="122"/>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2"/>
      <c r="B256" s="73" t="s">
        <v>783</v>
      </c>
      <c r="C256" s="72" t="s">
        <v>501</v>
      </c>
      <c r="D256" s="72"/>
      <c r="E256" s="74"/>
      <c r="F256" s="72"/>
      <c r="G256" s="75"/>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collapsed="1" x14ac:dyDescent="0.25">
      <c r="A266" s="70"/>
      <c r="B266" s="131" t="s">
        <v>793</v>
      </c>
      <c r="C266" s="70"/>
      <c r="D266" s="70"/>
      <c r="E266" s="70"/>
      <c r="F266" s="71"/>
      <c r="G266" s="71"/>
    </row>
    <row r="267" spans="1:7" ht="15" customHeight="1" x14ac:dyDescent="0.25">
      <c r="A267" s="72"/>
      <c r="B267" s="73" t="s">
        <v>794</v>
      </c>
      <c r="C267" s="72" t="s">
        <v>672</v>
      </c>
      <c r="D267" s="72" t="s">
        <v>673</v>
      </c>
      <c r="E267" s="72"/>
      <c r="F267" s="72" t="s">
        <v>502</v>
      </c>
      <c r="G267" s="72" t="s">
        <v>674</v>
      </c>
    </row>
    <row r="268" spans="1:7" x14ac:dyDescent="0.25">
      <c r="A268" s="20" t="s">
        <v>795</v>
      </c>
      <c r="B268" s="20" t="s">
        <v>676</v>
      </c>
      <c r="C268" s="114">
        <v>300.94626481359222</v>
      </c>
      <c r="D268" s="26"/>
      <c r="E268" s="26"/>
      <c r="F268" s="38"/>
      <c r="G268" s="38"/>
    </row>
    <row r="269" spans="1:7" x14ac:dyDescent="0.25">
      <c r="A269" s="26"/>
      <c r="C269" s="114"/>
      <c r="D269" s="26"/>
      <c r="E269" s="26"/>
      <c r="F269" s="38"/>
      <c r="G269" s="38"/>
    </row>
    <row r="270" spans="1:7" x14ac:dyDescent="0.25">
      <c r="B270" s="20" t="s">
        <v>677</v>
      </c>
      <c r="C270" s="114"/>
      <c r="D270" s="26"/>
      <c r="E270" s="26"/>
      <c r="F270" s="38"/>
      <c r="G270" s="38"/>
    </row>
    <row r="271" spans="1:7" x14ac:dyDescent="0.25">
      <c r="A271" s="20" t="s">
        <v>796</v>
      </c>
      <c r="B271" s="20" t="s">
        <v>971</v>
      </c>
      <c r="C271" s="115">
        <v>207.24513992881617</v>
      </c>
      <c r="D271" s="115">
        <v>4221.7666337700002</v>
      </c>
      <c r="E271" s="26"/>
      <c r="F271" s="33">
        <f>IF($C$295=0,"",IF(C271="[for completion]","",C271/$C$295))</f>
        <v>7.8958073437017315E-2</v>
      </c>
      <c r="G271" s="33">
        <f t="shared" ref="G271:G276" si="13">IF($D$295=0,"",IF(D271="[for completion]","",D271/$D$295))</f>
        <v>0.48405573390444473</v>
      </c>
    </row>
    <row r="272" spans="1:7" x14ac:dyDescent="0.25">
      <c r="A272" s="20" t="s">
        <v>797</v>
      </c>
      <c r="B272" s="20" t="s">
        <v>972</v>
      </c>
      <c r="C272" s="115">
        <v>510.51821103533854</v>
      </c>
      <c r="D272" s="115">
        <v>2818.6586146300001</v>
      </c>
      <c r="E272" s="26"/>
      <c r="F272" s="33">
        <f t="shared" ref="F272:F276" si="14">IF($C$295=0,"",IF(C272="[for completion]","",C272/$C$295))</f>
        <v>0.19450171141146344</v>
      </c>
      <c r="G272" s="33">
        <f t="shared" si="13"/>
        <v>0.32317936605425862</v>
      </c>
    </row>
    <row r="273" spans="1:7" x14ac:dyDescent="0.25">
      <c r="A273" s="20" t="s">
        <v>798</v>
      </c>
      <c r="B273" s="20" t="s">
        <v>973</v>
      </c>
      <c r="C273" s="115">
        <v>274.64582038387442</v>
      </c>
      <c r="D273" s="115">
        <v>693.65698226999996</v>
      </c>
      <c r="E273" s="26"/>
      <c r="F273" s="33">
        <f>IF($C$295=0,"",IF(C273="[for completion]","",C273/$C$295))</f>
        <v>0.10463697658959957</v>
      </c>
      <c r="G273" s="33">
        <f t="shared" si="13"/>
        <v>7.9532733274460699E-2</v>
      </c>
    </row>
    <row r="274" spans="1:7" x14ac:dyDescent="0.25">
      <c r="A274" s="20" t="s">
        <v>799</v>
      </c>
      <c r="B274" s="20" t="s">
        <v>974</v>
      </c>
      <c r="C274" s="115">
        <v>398.83437506067042</v>
      </c>
      <c r="D274" s="115">
        <v>556.29309866000006</v>
      </c>
      <c r="E274" s="26"/>
      <c r="F274" s="33">
        <f t="shared" si="14"/>
        <v>0.15195142277432325</v>
      </c>
      <c r="G274" s="33">
        <f t="shared" si="13"/>
        <v>6.3782981746052167E-2</v>
      </c>
    </row>
    <row r="275" spans="1:7" x14ac:dyDescent="0.25">
      <c r="A275" s="20" t="s">
        <v>800</v>
      </c>
      <c r="B275" s="20" t="s">
        <v>975</v>
      </c>
      <c r="C275" s="115">
        <v>803.02825870002357</v>
      </c>
      <c r="D275" s="115">
        <v>385.93940512</v>
      </c>
      <c r="E275" s="26"/>
      <c r="F275" s="33">
        <f t="shared" si="14"/>
        <v>0.30594475819416039</v>
      </c>
      <c r="G275" s="33">
        <f t="shared" si="13"/>
        <v>4.4250712603027327E-2</v>
      </c>
    </row>
    <row r="276" spans="1:7" x14ac:dyDescent="0.25">
      <c r="A276" s="20" t="s">
        <v>801</v>
      </c>
      <c r="B276" s="20" t="s">
        <v>976</v>
      </c>
      <c r="C276" s="115">
        <v>430.47739288342314</v>
      </c>
      <c r="D276" s="115">
        <v>45.33927782</v>
      </c>
      <c r="E276" s="26"/>
      <c r="F276" s="33">
        <f t="shared" si="14"/>
        <v>0.16400705759343612</v>
      </c>
      <c r="G276" s="33">
        <f t="shared" si="13"/>
        <v>5.1984724177563954E-3</v>
      </c>
    </row>
    <row r="277" spans="1:7" x14ac:dyDescent="0.25">
      <c r="A277" s="20" t="s">
        <v>802</v>
      </c>
      <c r="B277" s="29"/>
      <c r="E277" s="26"/>
      <c r="F277" s="33">
        <f t="shared" ref="F277:F294" si="15">IF($C$295=0,"",IF(C277="[for completion]","",C277/$C$295))</f>
        <v>0</v>
      </c>
      <c r="G277" s="33">
        <f t="shared" ref="G277:G294" si="16">IF($D$295=0,"",IF(D277="[for completion]","",D277/$D$295))</f>
        <v>0</v>
      </c>
    </row>
    <row r="278" spans="1:7" x14ac:dyDescent="0.25">
      <c r="A278" s="20" t="s">
        <v>803</v>
      </c>
      <c r="B278" s="29"/>
      <c r="E278" s="26"/>
      <c r="F278" s="33">
        <f t="shared" si="15"/>
        <v>0</v>
      </c>
      <c r="G278" s="33">
        <f t="shared" si="16"/>
        <v>0</v>
      </c>
    </row>
    <row r="279" spans="1:7" x14ac:dyDescent="0.25">
      <c r="A279" s="20" t="s">
        <v>804</v>
      </c>
      <c r="B279" s="29"/>
      <c r="E279" s="26"/>
      <c r="F279" s="33">
        <f t="shared" si="15"/>
        <v>0</v>
      </c>
      <c r="G279" s="33">
        <f t="shared" si="16"/>
        <v>0</v>
      </c>
    </row>
    <row r="280" spans="1:7" x14ac:dyDescent="0.25">
      <c r="A280" s="20" t="s">
        <v>805</v>
      </c>
      <c r="B280" s="29"/>
      <c r="E280" s="29"/>
      <c r="F280" s="33">
        <f t="shared" si="15"/>
        <v>0</v>
      </c>
      <c r="G280" s="33">
        <f t="shared" si="16"/>
        <v>0</v>
      </c>
    </row>
    <row r="281" spans="1:7" x14ac:dyDescent="0.25">
      <c r="A281" s="20" t="s">
        <v>806</v>
      </c>
      <c r="B281" s="29"/>
      <c r="E281" s="29"/>
      <c r="F281" s="33">
        <f t="shared" si="15"/>
        <v>0</v>
      </c>
      <c r="G281" s="33">
        <f t="shared" si="16"/>
        <v>0</v>
      </c>
    </row>
    <row r="282" spans="1:7" x14ac:dyDescent="0.25">
      <c r="A282" s="20" t="s">
        <v>807</v>
      </c>
      <c r="B282" s="29"/>
      <c r="E282" s="29"/>
      <c r="F282" s="33">
        <f t="shared" si="15"/>
        <v>0</v>
      </c>
      <c r="G282" s="33">
        <f t="shared" si="16"/>
        <v>0</v>
      </c>
    </row>
    <row r="283" spans="1:7" x14ac:dyDescent="0.25">
      <c r="A283" s="20" t="s">
        <v>808</v>
      </c>
      <c r="B283" s="29"/>
      <c r="E283" s="29"/>
      <c r="F283" s="33">
        <f t="shared" si="15"/>
        <v>0</v>
      </c>
      <c r="G283" s="33">
        <f t="shared" si="16"/>
        <v>0</v>
      </c>
    </row>
    <row r="284" spans="1:7" x14ac:dyDescent="0.25">
      <c r="A284" s="20" t="s">
        <v>809</v>
      </c>
      <c r="B284" s="29"/>
      <c r="E284" s="29"/>
      <c r="F284" s="33">
        <f t="shared" si="15"/>
        <v>0</v>
      </c>
      <c r="G284" s="33">
        <f t="shared" si="16"/>
        <v>0</v>
      </c>
    </row>
    <row r="285" spans="1:7" x14ac:dyDescent="0.25">
      <c r="A285" s="20" t="s">
        <v>810</v>
      </c>
      <c r="B285" s="29"/>
      <c r="E285" s="29"/>
      <c r="F285" s="33">
        <f t="shared" si="15"/>
        <v>0</v>
      </c>
      <c r="G285" s="33">
        <f t="shared" si="16"/>
        <v>0</v>
      </c>
    </row>
    <row r="286" spans="1:7" x14ac:dyDescent="0.25">
      <c r="A286" s="20" t="s">
        <v>811</v>
      </c>
      <c r="B286" s="29"/>
      <c r="F286" s="33">
        <f t="shared" si="15"/>
        <v>0</v>
      </c>
      <c r="G286" s="33">
        <f t="shared" si="16"/>
        <v>0</v>
      </c>
    </row>
    <row r="287" spans="1:7" x14ac:dyDescent="0.25">
      <c r="A287" s="20" t="s">
        <v>812</v>
      </c>
      <c r="B287" s="29"/>
      <c r="E287" s="42"/>
      <c r="F287" s="33">
        <f t="shared" si="15"/>
        <v>0</v>
      </c>
      <c r="G287" s="33">
        <f t="shared" si="16"/>
        <v>0</v>
      </c>
    </row>
    <row r="288" spans="1:7" x14ac:dyDescent="0.25">
      <c r="A288" s="20" t="s">
        <v>813</v>
      </c>
      <c r="B288" s="29"/>
      <c r="E288" s="42"/>
      <c r="F288" s="33">
        <f t="shared" si="15"/>
        <v>0</v>
      </c>
      <c r="G288" s="33">
        <f t="shared" si="16"/>
        <v>0</v>
      </c>
    </row>
    <row r="289" spans="1:7" x14ac:dyDescent="0.25">
      <c r="A289" s="20" t="s">
        <v>814</v>
      </c>
      <c r="B289" s="29"/>
      <c r="E289" s="42"/>
      <c r="F289" s="33">
        <f t="shared" si="15"/>
        <v>0</v>
      </c>
      <c r="G289" s="33">
        <f t="shared" si="16"/>
        <v>0</v>
      </c>
    </row>
    <row r="290" spans="1:7" x14ac:dyDescent="0.25">
      <c r="A290" s="20" t="s">
        <v>815</v>
      </c>
      <c r="B290" s="29"/>
      <c r="E290" s="42"/>
      <c r="F290" s="33">
        <f t="shared" si="15"/>
        <v>0</v>
      </c>
      <c r="G290" s="33">
        <f t="shared" si="16"/>
        <v>0</v>
      </c>
    </row>
    <row r="291" spans="1:7" x14ac:dyDescent="0.25">
      <c r="A291" s="20" t="s">
        <v>816</v>
      </c>
      <c r="B291" s="29"/>
      <c r="E291" s="42"/>
      <c r="F291" s="33">
        <f t="shared" si="15"/>
        <v>0</v>
      </c>
      <c r="G291" s="33">
        <f t="shared" si="16"/>
        <v>0</v>
      </c>
    </row>
    <row r="292" spans="1:7" x14ac:dyDescent="0.25">
      <c r="A292" s="20" t="s">
        <v>817</v>
      </c>
      <c r="B292" s="29"/>
      <c r="E292" s="42"/>
      <c r="F292" s="33">
        <f t="shared" si="15"/>
        <v>0</v>
      </c>
      <c r="G292" s="33">
        <f t="shared" si="16"/>
        <v>0</v>
      </c>
    </row>
    <row r="293" spans="1:7" x14ac:dyDescent="0.25">
      <c r="A293" s="20" t="s">
        <v>818</v>
      </c>
      <c r="B293" s="29"/>
      <c r="E293" s="42"/>
      <c r="F293" s="33">
        <f t="shared" si="15"/>
        <v>0</v>
      </c>
      <c r="G293" s="33">
        <f t="shared" si="16"/>
        <v>0</v>
      </c>
    </row>
    <row r="294" spans="1:7" x14ac:dyDescent="0.25">
      <c r="A294" s="20" t="s">
        <v>819</v>
      </c>
      <c r="B294" s="29"/>
      <c r="E294" s="42"/>
      <c r="F294" s="33">
        <f t="shared" si="15"/>
        <v>0</v>
      </c>
      <c r="G294" s="33">
        <f t="shared" si="16"/>
        <v>0</v>
      </c>
    </row>
    <row r="295" spans="1:7" x14ac:dyDescent="0.25">
      <c r="A295" s="20" t="s">
        <v>820</v>
      </c>
      <c r="B295" s="34" t="s">
        <v>88</v>
      </c>
      <c r="C295" s="115">
        <f>SUM(C271:C294)</f>
        <v>2624.749197992146</v>
      </c>
      <c r="D295" s="32">
        <f>SUM(D271:D294)</f>
        <v>8721.6540122700007</v>
      </c>
      <c r="E295" s="42"/>
      <c r="F295" s="97">
        <f>SUM(F271:F294)</f>
        <v>1</v>
      </c>
      <c r="G295" s="97">
        <f>SUM(G271:G294)</f>
        <v>1</v>
      </c>
    </row>
    <row r="296" spans="1:7" ht="15" customHeight="1" x14ac:dyDescent="0.25">
      <c r="A296" s="72"/>
      <c r="B296" s="73" t="s">
        <v>821</v>
      </c>
      <c r="C296" s="72" t="s">
        <v>672</v>
      </c>
      <c r="D296" s="72" t="s">
        <v>673</v>
      </c>
      <c r="E296" s="72"/>
      <c r="F296" s="72" t="s">
        <v>502</v>
      </c>
      <c r="G296" s="72" t="s">
        <v>674</v>
      </c>
    </row>
    <row r="297" spans="1:7" x14ac:dyDescent="0.25">
      <c r="A297" s="20" t="s">
        <v>822</v>
      </c>
      <c r="B297" s="20" t="s">
        <v>705</v>
      </c>
      <c r="C297" s="79" t="s">
        <v>935</v>
      </c>
      <c r="F297" s="51"/>
      <c r="G297" s="51"/>
    </row>
    <row r="298" spans="1:7" x14ac:dyDescent="0.25">
      <c r="F298" s="51"/>
      <c r="G298" s="51"/>
    </row>
    <row r="299" spans="1:7" x14ac:dyDescent="0.25">
      <c r="B299" s="29" t="s">
        <v>706</v>
      </c>
      <c r="D299" s="32"/>
      <c r="F299" s="51"/>
      <c r="G299" s="51"/>
    </row>
    <row r="300" spans="1:7" x14ac:dyDescent="0.25">
      <c r="A300" s="20" t="s">
        <v>823</v>
      </c>
      <c r="B300" s="20" t="s">
        <v>708</v>
      </c>
      <c r="C300" s="111" t="s">
        <v>935</v>
      </c>
      <c r="D300" s="115" t="s">
        <v>935</v>
      </c>
      <c r="F300" s="33" t="str">
        <f t="shared" ref="F300:F307" si="17">IF($C$308=0,"",IF(C300="[for completion]","",C300/$C$308))</f>
        <v/>
      </c>
      <c r="G300" s="33" t="str">
        <f t="shared" ref="G300:G307" si="18">IF($D$308=0,"",IF(D300="[for completion]","",D300/$D$308))</f>
        <v/>
      </c>
    </row>
    <row r="301" spans="1:7" x14ac:dyDescent="0.25">
      <c r="A301" s="20" t="s">
        <v>824</v>
      </c>
      <c r="B301" s="20" t="s">
        <v>710</v>
      </c>
      <c r="C301" s="111" t="s">
        <v>935</v>
      </c>
      <c r="D301" s="115" t="s">
        <v>935</v>
      </c>
      <c r="F301" s="33" t="str">
        <f t="shared" si="17"/>
        <v/>
      </c>
      <c r="G301" s="33" t="str">
        <f t="shared" si="18"/>
        <v/>
      </c>
    </row>
    <row r="302" spans="1:7" x14ac:dyDescent="0.25">
      <c r="A302" s="20" t="s">
        <v>825</v>
      </c>
      <c r="B302" s="20" t="s">
        <v>712</v>
      </c>
      <c r="C302" s="111" t="s">
        <v>935</v>
      </c>
      <c r="D302" s="115" t="s">
        <v>935</v>
      </c>
      <c r="F302" s="33" t="str">
        <f t="shared" si="17"/>
        <v/>
      </c>
      <c r="G302" s="33" t="str">
        <f t="shared" si="18"/>
        <v/>
      </c>
    </row>
    <row r="303" spans="1:7" x14ac:dyDescent="0.25">
      <c r="A303" s="20" t="s">
        <v>826</v>
      </c>
      <c r="B303" s="20" t="s">
        <v>714</v>
      </c>
      <c r="C303" s="111" t="s">
        <v>935</v>
      </c>
      <c r="D303" s="115" t="s">
        <v>935</v>
      </c>
      <c r="F303" s="33" t="str">
        <f t="shared" si="17"/>
        <v/>
      </c>
      <c r="G303" s="33" t="str">
        <f t="shared" si="18"/>
        <v/>
      </c>
    </row>
    <row r="304" spans="1:7" x14ac:dyDescent="0.25">
      <c r="A304" s="20" t="s">
        <v>827</v>
      </c>
      <c r="B304" s="20" t="s">
        <v>716</v>
      </c>
      <c r="C304" s="111" t="s">
        <v>935</v>
      </c>
      <c r="D304" s="115" t="s">
        <v>935</v>
      </c>
      <c r="F304" s="33" t="str">
        <f t="shared" si="17"/>
        <v/>
      </c>
      <c r="G304" s="33" t="str">
        <f t="shared" si="18"/>
        <v/>
      </c>
    </row>
    <row r="305" spans="1:7" x14ac:dyDescent="0.25">
      <c r="A305" s="20" t="s">
        <v>828</v>
      </c>
      <c r="B305" s="20" t="s">
        <v>718</v>
      </c>
      <c r="C305" s="111" t="s">
        <v>935</v>
      </c>
      <c r="D305" s="115" t="s">
        <v>935</v>
      </c>
      <c r="F305" s="33" t="str">
        <f t="shared" si="17"/>
        <v/>
      </c>
      <c r="G305" s="33" t="str">
        <f t="shared" si="18"/>
        <v/>
      </c>
    </row>
    <row r="306" spans="1:7" x14ac:dyDescent="0.25">
      <c r="A306" s="20" t="s">
        <v>829</v>
      </c>
      <c r="B306" s="20" t="s">
        <v>720</v>
      </c>
      <c r="C306" s="111" t="s">
        <v>935</v>
      </c>
      <c r="D306" s="115" t="s">
        <v>935</v>
      </c>
      <c r="F306" s="33" t="str">
        <f t="shared" si="17"/>
        <v/>
      </c>
      <c r="G306" s="33" t="str">
        <f t="shared" si="18"/>
        <v/>
      </c>
    </row>
    <row r="307" spans="1:7" x14ac:dyDescent="0.25">
      <c r="A307" s="20" t="s">
        <v>830</v>
      </c>
      <c r="B307" s="20" t="s">
        <v>722</v>
      </c>
      <c r="C307" s="111" t="s">
        <v>935</v>
      </c>
      <c r="D307" s="115" t="s">
        <v>935</v>
      </c>
      <c r="F307" s="33" t="str">
        <f t="shared" si="17"/>
        <v/>
      </c>
      <c r="G307" s="33" t="str">
        <f t="shared" si="18"/>
        <v/>
      </c>
    </row>
    <row r="308" spans="1:7" x14ac:dyDescent="0.25">
      <c r="A308" s="20" t="s">
        <v>831</v>
      </c>
      <c r="B308" s="34" t="s">
        <v>88</v>
      </c>
      <c r="C308" s="111">
        <f>SUM(C300:C307)</f>
        <v>0</v>
      </c>
      <c r="D308" s="115">
        <f>SUM(D300:D307)</f>
        <v>0</v>
      </c>
      <c r="F308" s="79">
        <f>SUM(F300:F307)</f>
        <v>0</v>
      </c>
      <c r="G308" s="79">
        <f>SUM(G300:G307)</f>
        <v>0</v>
      </c>
    </row>
    <row r="309" spans="1:7" hidden="1" outlineLevel="1" x14ac:dyDescent="0.25">
      <c r="A309" s="20" t="s">
        <v>832</v>
      </c>
      <c r="B309" s="36" t="s">
        <v>725</v>
      </c>
      <c r="C309" s="120"/>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120"/>
      <c r="F310" s="33" t="str">
        <f t="shared" si="19"/>
        <v/>
      </c>
      <c r="G310" s="33" t="str">
        <f t="shared" si="20"/>
        <v/>
      </c>
    </row>
    <row r="311" spans="1:7" hidden="1" outlineLevel="1" x14ac:dyDescent="0.25">
      <c r="A311" s="20" t="s">
        <v>834</v>
      </c>
      <c r="B311" s="36" t="s">
        <v>729</v>
      </c>
      <c r="C311" s="81"/>
      <c r="F311" s="33" t="str">
        <f t="shared" si="19"/>
        <v/>
      </c>
      <c r="G311" s="33" t="str">
        <f t="shared" si="20"/>
        <v/>
      </c>
    </row>
    <row r="312" spans="1:7" hidden="1" outlineLevel="1" x14ac:dyDescent="0.25">
      <c r="A312" s="20" t="s">
        <v>835</v>
      </c>
      <c r="B312" s="36" t="s">
        <v>731</v>
      </c>
      <c r="C312" s="81"/>
      <c r="F312" s="33" t="str">
        <f t="shared" si="19"/>
        <v/>
      </c>
      <c r="G312" s="33" t="str">
        <f t="shared" si="20"/>
        <v/>
      </c>
    </row>
    <row r="313" spans="1:7" hidden="1" outlineLevel="1" x14ac:dyDescent="0.25">
      <c r="A313" s="20" t="s">
        <v>836</v>
      </c>
      <c r="B313" s="36" t="s">
        <v>733</v>
      </c>
      <c r="C313" s="81"/>
      <c r="F313" s="33" t="str">
        <f t="shared" si="19"/>
        <v/>
      </c>
      <c r="G313" s="33" t="str">
        <f t="shared" si="20"/>
        <v/>
      </c>
    </row>
    <row r="314" spans="1:7" hidden="1" outlineLevel="1" x14ac:dyDescent="0.25">
      <c r="A314" s="20" t="s">
        <v>837</v>
      </c>
      <c r="B314" s="36" t="s">
        <v>735</v>
      </c>
      <c r="C314" s="81"/>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2"/>
      <c r="B318" s="73" t="s">
        <v>841</v>
      </c>
      <c r="C318" s="72" t="s">
        <v>672</v>
      </c>
      <c r="D318" s="72" t="s">
        <v>673</v>
      </c>
      <c r="E318" s="72"/>
      <c r="F318" s="72" t="s">
        <v>502</v>
      </c>
      <c r="G318" s="72" t="s">
        <v>674</v>
      </c>
    </row>
    <row r="319" spans="1:7" x14ac:dyDescent="0.25">
      <c r="A319" s="20" t="s">
        <v>842</v>
      </c>
      <c r="B319" s="20" t="s">
        <v>705</v>
      </c>
      <c r="C319" s="51">
        <v>0.57895892000000004</v>
      </c>
      <c r="G319" s="20"/>
    </row>
    <row r="320" spans="1:7" x14ac:dyDescent="0.25">
      <c r="G320" s="20"/>
    </row>
    <row r="321" spans="1:7" x14ac:dyDescent="0.25">
      <c r="B321" s="29" t="s">
        <v>706</v>
      </c>
      <c r="G321" s="20"/>
    </row>
    <row r="322" spans="1:7" x14ac:dyDescent="0.25">
      <c r="A322" s="20" t="s">
        <v>843</v>
      </c>
      <c r="B322" s="20" t="s">
        <v>708</v>
      </c>
      <c r="C322" s="111">
        <v>727.06884557520607</v>
      </c>
      <c r="D322" s="115">
        <v>4735.8808194900002</v>
      </c>
      <c r="F322" s="33">
        <f t="shared" ref="F322:F329" si="21">IF($C$330=0,"",IF(C322="[Mark as ND1 if not relevant]","",C322/$C$330))</f>
        <v>0.27700507390625806</v>
      </c>
      <c r="G322" s="33">
        <f t="shared" ref="G322:G329" si="22">IF($D$330=0,"",IF(D322="[Mark as ND1 if not relevant]","",D322/$D$330))</f>
        <v>0.54300260166437442</v>
      </c>
    </row>
    <row r="323" spans="1:7" x14ac:dyDescent="0.25">
      <c r="A323" s="20" t="s">
        <v>844</v>
      </c>
      <c r="B323" s="20" t="s">
        <v>710</v>
      </c>
      <c r="C323" s="111">
        <v>330.24816540958994</v>
      </c>
      <c r="D323" s="115">
        <v>922.53712384000005</v>
      </c>
      <c r="F323" s="33">
        <f t="shared" si="21"/>
        <v>0.12582084629732235</v>
      </c>
      <c r="G323" s="33">
        <f t="shared" si="22"/>
        <v>0.10577547819943549</v>
      </c>
    </row>
    <row r="324" spans="1:7" x14ac:dyDescent="0.25">
      <c r="A324" s="20" t="s">
        <v>845</v>
      </c>
      <c r="B324" s="20" t="s">
        <v>712</v>
      </c>
      <c r="C324" s="111">
        <v>344.52347639181107</v>
      </c>
      <c r="D324" s="115">
        <v>858.88830085999996</v>
      </c>
      <c r="F324" s="33">
        <f t="shared" si="21"/>
        <v>0.13125957964111812</v>
      </c>
      <c r="G324" s="33">
        <f t="shared" si="22"/>
        <v>9.8477685499758313E-2</v>
      </c>
    </row>
    <row r="325" spans="1:7" x14ac:dyDescent="0.25">
      <c r="A325" s="20" t="s">
        <v>846</v>
      </c>
      <c r="B325" s="20" t="s">
        <v>714</v>
      </c>
      <c r="C325" s="111">
        <v>442.39640970113715</v>
      </c>
      <c r="D325" s="115">
        <v>744.35312038999996</v>
      </c>
      <c r="F325" s="33">
        <f t="shared" si="21"/>
        <v>0.16854806929346125</v>
      </c>
      <c r="G325" s="33">
        <f t="shared" si="22"/>
        <v>8.5345408031676659E-2</v>
      </c>
    </row>
    <row r="326" spans="1:7" x14ac:dyDescent="0.25">
      <c r="A326" s="20" t="s">
        <v>847</v>
      </c>
      <c r="B326" s="20" t="s">
        <v>716</v>
      </c>
      <c r="C326" s="111">
        <v>314.08863314929789</v>
      </c>
      <c r="D326" s="115">
        <v>533.81505893999997</v>
      </c>
      <c r="F326" s="33">
        <f t="shared" si="21"/>
        <v>0.11966424578377476</v>
      </c>
      <c r="G326" s="33">
        <f t="shared" si="22"/>
        <v>6.1205713754269746E-2</v>
      </c>
    </row>
    <row r="327" spans="1:7" x14ac:dyDescent="0.25">
      <c r="A327" s="20" t="s">
        <v>848</v>
      </c>
      <c r="B327" s="20" t="s">
        <v>718</v>
      </c>
      <c r="C327" s="111">
        <v>196.23691280043437</v>
      </c>
      <c r="D327" s="115">
        <v>317.29955140999999</v>
      </c>
      <c r="F327" s="33">
        <f t="shared" si="21"/>
        <v>7.4764062391389496E-2</v>
      </c>
      <c r="G327" s="33">
        <f t="shared" si="22"/>
        <v>3.6380662539798256E-2</v>
      </c>
    </row>
    <row r="328" spans="1:7" x14ac:dyDescent="0.25">
      <c r="A328" s="20" t="s">
        <v>849</v>
      </c>
      <c r="B328" s="20" t="s">
        <v>720</v>
      </c>
      <c r="C328" s="111">
        <v>114.69812398179056</v>
      </c>
      <c r="D328" s="115">
        <v>215.23077179000001</v>
      </c>
      <c r="F328" s="33">
        <f t="shared" si="21"/>
        <v>4.3698698553572717E-2</v>
      </c>
      <c r="G328" s="33">
        <f t="shared" si="22"/>
        <v>2.4677747074890895E-2</v>
      </c>
    </row>
    <row r="329" spans="1:7" x14ac:dyDescent="0.25">
      <c r="A329" s="20" t="s">
        <v>850</v>
      </c>
      <c r="B329" s="20" t="s">
        <v>722</v>
      </c>
      <c r="C329" s="111">
        <v>155.48863098287919</v>
      </c>
      <c r="D329" s="115">
        <v>393.64926557000001</v>
      </c>
      <c r="F329" s="33">
        <f t="shared" si="21"/>
        <v>5.923942413310318E-2</v>
      </c>
      <c r="G329" s="33">
        <f t="shared" si="22"/>
        <v>4.5134703235796159E-2</v>
      </c>
    </row>
    <row r="330" spans="1:7" x14ac:dyDescent="0.25">
      <c r="A330" s="20" t="s">
        <v>851</v>
      </c>
      <c r="B330" s="34" t="s">
        <v>88</v>
      </c>
      <c r="C330" s="111">
        <f>SUM(C322:C329)</f>
        <v>2624.7491979921465</v>
      </c>
      <c r="D330" s="111">
        <f>SUM(D322:D329)</f>
        <v>8721.6540122900005</v>
      </c>
      <c r="F330" s="79">
        <f>SUM(F322:F329)</f>
        <v>1</v>
      </c>
      <c r="G330" s="79">
        <f>SUM(G322:G329)</f>
        <v>0.99999999999999989</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2"/>
      <c r="B340" s="73" t="s">
        <v>861</v>
      </c>
      <c r="C340" s="72" t="s">
        <v>862</v>
      </c>
      <c r="D340" s="72"/>
      <c r="E340" s="72"/>
      <c r="F340" s="72"/>
      <c r="G340" s="75"/>
    </row>
    <row r="341" spans="1:7" x14ac:dyDescent="0.25">
      <c r="A341" s="20" t="s">
        <v>863</v>
      </c>
      <c r="B341" s="29" t="s">
        <v>864</v>
      </c>
      <c r="C341" s="116">
        <v>23.863403784643861</v>
      </c>
      <c r="G341" s="20"/>
    </row>
    <row r="342" spans="1:7" x14ac:dyDescent="0.25">
      <c r="A342" s="20" t="s">
        <v>865</v>
      </c>
      <c r="B342" s="29" t="s">
        <v>866</v>
      </c>
      <c r="C342" s="116">
        <v>10.343204275115291</v>
      </c>
      <c r="G342" s="20"/>
    </row>
    <row r="343" spans="1:7" x14ac:dyDescent="0.25">
      <c r="A343" s="20" t="s">
        <v>867</v>
      </c>
      <c r="B343" s="29" t="s">
        <v>868</v>
      </c>
      <c r="C343" s="116">
        <v>8.9578681739433659</v>
      </c>
      <c r="G343" s="20"/>
    </row>
    <row r="344" spans="1:7" x14ac:dyDescent="0.25">
      <c r="A344" s="20" t="s">
        <v>869</v>
      </c>
      <c r="B344" s="29" t="s">
        <v>870</v>
      </c>
      <c r="C344" s="116">
        <v>3.817511972781416</v>
      </c>
      <c r="G344" s="20"/>
    </row>
    <row r="345" spans="1:7" x14ac:dyDescent="0.25">
      <c r="A345" s="20" t="s">
        <v>871</v>
      </c>
      <c r="B345" s="29" t="s">
        <v>872</v>
      </c>
      <c r="C345" s="116">
        <v>6.7499786008685474</v>
      </c>
      <c r="G345" s="20"/>
    </row>
    <row r="346" spans="1:7" x14ac:dyDescent="0.25">
      <c r="A346" s="20" t="s">
        <v>873</v>
      </c>
      <c r="B346" s="29" t="s">
        <v>874</v>
      </c>
      <c r="C346" s="132">
        <v>23.364056512063318</v>
      </c>
      <c r="G346" s="20"/>
    </row>
    <row r="347" spans="1:7" x14ac:dyDescent="0.25">
      <c r="A347" s="20" t="s">
        <v>875</v>
      </c>
      <c r="B347" s="29" t="s">
        <v>876</v>
      </c>
      <c r="C347" s="116">
        <v>0.55633132293323717</v>
      </c>
      <c r="G347" s="20"/>
    </row>
    <row r="348" spans="1:7" x14ac:dyDescent="0.25">
      <c r="A348" s="20" t="s">
        <v>877</v>
      </c>
      <c r="B348" s="29" t="s">
        <v>878</v>
      </c>
      <c r="C348" s="116">
        <v>8.6418395268452208</v>
      </c>
      <c r="G348" s="20"/>
    </row>
    <row r="349" spans="1:7" x14ac:dyDescent="0.25">
      <c r="A349" s="20" t="s">
        <v>879</v>
      </c>
      <c r="B349" s="29" t="s">
        <v>880</v>
      </c>
      <c r="C349" s="116">
        <v>0.92183636549004866</v>
      </c>
      <c r="G349" s="20"/>
    </row>
    <row r="350" spans="1:7" x14ac:dyDescent="0.25">
      <c r="A350" s="20" t="s">
        <v>881</v>
      </c>
      <c r="B350" s="29" t="s">
        <v>86</v>
      </c>
      <c r="C350" s="116">
        <v>12.783969465315698</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G353" s="20"/>
    </row>
    <row r="354" spans="1:7" hidden="1" outlineLevel="1" x14ac:dyDescent="0.25">
      <c r="A354" s="20" t="s">
        <v>886</v>
      </c>
      <c r="B354" s="36" t="s">
        <v>90</v>
      </c>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5" display="7.A Residential Cover Pool" xr:uid="{00000000-0004-0000-0200-000001000000}"/>
    <hyperlink ref="B8" location="'B1. ATT Mortgage Assets'!B266"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0" customWidth="1"/>
    <col min="3" max="3" width="47.28515625" customWidth="1"/>
  </cols>
  <sheetData>
    <row r="1" spans="1:3" ht="31.5" x14ac:dyDescent="0.25">
      <c r="A1" s="18" t="s">
        <v>986</v>
      </c>
      <c r="B1" s="18"/>
      <c r="C1" s="19"/>
    </row>
    <row r="2" spans="1:3" x14ac:dyDescent="0.25">
      <c r="B2" s="19"/>
      <c r="C2" s="19"/>
    </row>
    <row r="3" spans="1:3" x14ac:dyDescent="0.25">
      <c r="A3" s="52" t="s">
        <v>900</v>
      </c>
      <c r="B3" s="53"/>
      <c r="C3" s="19"/>
    </row>
    <row r="4" spans="1:3" x14ac:dyDescent="0.25">
      <c r="C4" s="19"/>
    </row>
    <row r="5" spans="1:3" ht="37.5" x14ac:dyDescent="0.25">
      <c r="A5" s="68" t="s">
        <v>23</v>
      </c>
      <c r="B5" s="68" t="s">
        <v>987</v>
      </c>
      <c r="C5" s="76" t="s">
        <v>901</v>
      </c>
    </row>
    <row r="6" spans="1:3" ht="60" x14ac:dyDescent="0.25">
      <c r="A6" s="1" t="s">
        <v>902</v>
      </c>
      <c r="B6" s="26" t="s">
        <v>1112</v>
      </c>
      <c r="C6" s="20" t="s">
        <v>1111</v>
      </c>
    </row>
    <row r="7" spans="1:3" ht="45" x14ac:dyDescent="0.25">
      <c r="A7" s="1" t="s">
        <v>904</v>
      </c>
      <c r="B7" s="26" t="s">
        <v>903</v>
      </c>
      <c r="C7" s="20" t="s">
        <v>1115</v>
      </c>
    </row>
    <row r="8" spans="1:3" ht="60" x14ac:dyDescent="0.25">
      <c r="A8" s="1" t="s">
        <v>905</v>
      </c>
      <c r="B8" s="26" t="s">
        <v>1113</v>
      </c>
      <c r="C8" s="20" t="s">
        <v>1114</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1069</v>
      </c>
      <c r="C12" s="135" t="s">
        <v>1071</v>
      </c>
    </row>
    <row r="13" spans="1:3" x14ac:dyDescent="0.25">
      <c r="A13" s="1" t="s">
        <v>913</v>
      </c>
      <c r="B13" s="26" t="s">
        <v>912</v>
      </c>
      <c r="C13" s="20" t="s">
        <v>25</v>
      </c>
    </row>
    <row r="14" spans="1:3" x14ac:dyDescent="0.25">
      <c r="A14" s="1" t="s">
        <v>915</v>
      </c>
      <c r="B14" s="26" t="s">
        <v>914</v>
      </c>
      <c r="C14" s="135" t="s">
        <v>1072</v>
      </c>
    </row>
    <row r="15" spans="1:3" ht="30" x14ac:dyDescent="0.25">
      <c r="A15" s="1" t="s">
        <v>917</v>
      </c>
      <c r="B15" s="26" t="s">
        <v>916</v>
      </c>
      <c r="C15" s="20" t="s">
        <v>25</v>
      </c>
    </row>
    <row r="16" spans="1:3" x14ac:dyDescent="0.25">
      <c r="A16" s="1" t="s">
        <v>919</v>
      </c>
      <c r="B16" s="26" t="s">
        <v>918</v>
      </c>
      <c r="C16" s="20" t="s">
        <v>1073</v>
      </c>
    </row>
    <row r="17" spans="1:3" ht="30" x14ac:dyDescent="0.25">
      <c r="A17" s="1" t="s">
        <v>921</v>
      </c>
      <c r="B17" s="26" t="s">
        <v>920</v>
      </c>
      <c r="C17" s="20" t="s">
        <v>25</v>
      </c>
    </row>
    <row r="18" spans="1:3" ht="30" customHeight="1" x14ac:dyDescent="0.25">
      <c r="A18" s="1" t="s">
        <v>923</v>
      </c>
      <c r="B18" s="26" t="s">
        <v>922</v>
      </c>
      <c r="C18" s="46" t="s">
        <v>1131</v>
      </c>
    </row>
    <row r="19" spans="1:3" x14ac:dyDescent="0.25">
      <c r="A19" s="1" t="s">
        <v>1116</v>
      </c>
      <c r="B19" s="26" t="s">
        <v>924</v>
      </c>
      <c r="C19" s="20" t="s">
        <v>25</v>
      </c>
    </row>
    <row r="20" spans="1:3" x14ac:dyDescent="0.25">
      <c r="A20" s="1" t="s">
        <v>1117</v>
      </c>
      <c r="B20" s="26" t="s">
        <v>1070</v>
      </c>
      <c r="C20" s="135" t="s">
        <v>1072</v>
      </c>
    </row>
    <row r="21" spans="1:3" hidden="1" outlineLevel="1" x14ac:dyDescent="0.25">
      <c r="A21" s="1" t="s">
        <v>925</v>
      </c>
      <c r="B21" s="26" t="s">
        <v>926</v>
      </c>
      <c r="C21" s="20" t="s">
        <v>25</v>
      </c>
    </row>
    <row r="22" spans="1:3" hidden="1" outlineLevel="1" x14ac:dyDescent="0.25">
      <c r="A22" s="1" t="s">
        <v>927</v>
      </c>
      <c r="B22" s="50"/>
      <c r="C22" s="20"/>
    </row>
    <row r="23" spans="1:3" hidden="1" outlineLevel="1" x14ac:dyDescent="0.25">
      <c r="A23" s="1" t="s">
        <v>928</v>
      </c>
      <c r="B23" s="50"/>
      <c r="C23" s="20"/>
    </row>
    <row r="24" spans="1:3" hidden="1" outlineLevel="1" x14ac:dyDescent="0.25">
      <c r="A24" s="1" t="s">
        <v>929</v>
      </c>
      <c r="B24" s="50"/>
      <c r="C24" s="20"/>
    </row>
    <row r="25" spans="1:3" hidden="1" outlineLevel="1" x14ac:dyDescent="0.25">
      <c r="A25" s="1" t="s">
        <v>930</v>
      </c>
      <c r="B25" s="50"/>
      <c r="C25" s="20"/>
    </row>
    <row r="26" spans="1:3" ht="18.75" collapsed="1" x14ac:dyDescent="0.25">
      <c r="A26" s="68"/>
      <c r="B26" s="68" t="s">
        <v>931</v>
      </c>
      <c r="C26" s="76"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8"/>
      <c r="B33" s="68" t="s">
        <v>944</v>
      </c>
      <c r="C33" s="76" t="s">
        <v>901</v>
      </c>
    </row>
    <row r="34" spans="1:3" x14ac:dyDescent="0.25">
      <c r="A34" s="1" t="s">
        <v>945</v>
      </c>
      <c r="B34" s="26" t="s">
        <v>946</v>
      </c>
      <c r="C34" s="20" t="s">
        <v>25</v>
      </c>
    </row>
    <row r="35" spans="1:3" ht="60" x14ac:dyDescent="0.25">
      <c r="A35" s="1" t="s">
        <v>947</v>
      </c>
      <c r="B35" s="30" t="s">
        <v>1161</v>
      </c>
      <c r="C35" s="20" t="s">
        <v>1160</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4"/>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5"/>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6"/>
    </row>
    <row r="4" spans="1:1" ht="17.25" x14ac:dyDescent="0.25">
      <c r="A4" s="57"/>
    </row>
    <row r="5" spans="1:1" ht="17.25" x14ac:dyDescent="0.25">
      <c r="A5" s="57"/>
    </row>
    <row r="6" spans="1:1" ht="293.25" x14ac:dyDescent="0.25">
      <c r="A6" s="57" t="s">
        <v>1141</v>
      </c>
    </row>
    <row r="7" spans="1:1" ht="17.25" x14ac:dyDescent="0.25">
      <c r="A7" s="57"/>
    </row>
    <row r="8" spans="1:1" ht="18.75" x14ac:dyDescent="0.25">
      <c r="A8" s="58"/>
    </row>
    <row r="9" spans="1:1" ht="17.25" x14ac:dyDescent="0.3">
      <c r="A9" s="59"/>
    </row>
    <row r="10" spans="1:1" ht="17.25" x14ac:dyDescent="0.25">
      <c r="A10" s="60"/>
    </row>
    <row r="11" spans="1:1" ht="17.25" x14ac:dyDescent="0.25">
      <c r="A11" s="60"/>
    </row>
    <row r="12" spans="1:1" ht="17.25" x14ac:dyDescent="0.25">
      <c r="A12" s="60"/>
    </row>
    <row r="13" spans="1:1" ht="17.25" x14ac:dyDescent="0.25">
      <c r="A13" s="60"/>
    </row>
    <row r="14" spans="1:1" ht="17.25" x14ac:dyDescent="0.25">
      <c r="A14" s="60"/>
    </row>
    <row r="15" spans="1:1" ht="17.25" x14ac:dyDescent="0.25">
      <c r="A15" s="60"/>
    </row>
    <row r="16" spans="1:1" ht="18.75" x14ac:dyDescent="0.25">
      <c r="A16" s="58"/>
    </row>
    <row r="17" spans="1:1" ht="17.25" x14ac:dyDescent="0.25">
      <c r="A17" s="61"/>
    </row>
    <row r="18" spans="1:1" ht="17.25" x14ac:dyDescent="0.25">
      <c r="A18" s="62"/>
    </row>
    <row r="19" spans="1:1" ht="17.25" x14ac:dyDescent="0.25">
      <c r="A19" s="62"/>
    </row>
    <row r="20" spans="1:1" ht="17.25" x14ac:dyDescent="0.25">
      <c r="A20" s="62"/>
    </row>
    <row r="21" spans="1:1" ht="17.25" x14ac:dyDescent="0.25">
      <c r="A21" s="62"/>
    </row>
    <row r="22" spans="1:1" ht="17.25" x14ac:dyDescent="0.25">
      <c r="A22" s="62"/>
    </row>
    <row r="23" spans="1:1" ht="17.25" x14ac:dyDescent="0.25">
      <c r="A23" s="62"/>
    </row>
    <row r="24" spans="1:1" ht="17.25" x14ac:dyDescent="0.25">
      <c r="A24" s="61"/>
    </row>
    <row r="25" spans="1:1" ht="17.25" x14ac:dyDescent="0.3">
      <c r="A25" s="63"/>
    </row>
    <row r="26" spans="1:1" ht="17.25" x14ac:dyDescent="0.3">
      <c r="A26" s="63"/>
    </row>
    <row r="27" spans="1:1" ht="17.25" x14ac:dyDescent="0.25">
      <c r="A27" s="61"/>
    </row>
    <row r="28" spans="1:1" ht="17.25" x14ac:dyDescent="0.25">
      <c r="A28" s="62"/>
    </row>
    <row r="29" spans="1:1" ht="17.25" x14ac:dyDescent="0.25">
      <c r="A29" s="62"/>
    </row>
    <row r="30" spans="1:1" ht="17.25" x14ac:dyDescent="0.25">
      <c r="A30" s="62"/>
    </row>
    <row r="31" spans="1:1" ht="17.25" x14ac:dyDescent="0.25">
      <c r="A31" s="62"/>
    </row>
    <row r="32" spans="1:1" ht="17.25" x14ac:dyDescent="0.25">
      <c r="A32" s="62"/>
    </row>
    <row r="33" spans="1:1" ht="18.75" x14ac:dyDescent="0.25">
      <c r="A33" s="58"/>
    </row>
    <row r="34" spans="1:1" ht="17.25" x14ac:dyDescent="0.25">
      <c r="A34" s="61"/>
    </row>
    <row r="35" spans="1:1" ht="17.25" x14ac:dyDescent="0.25">
      <c r="A35" s="62"/>
    </row>
    <row r="36" spans="1:1" ht="17.25" x14ac:dyDescent="0.25">
      <c r="A36" s="62"/>
    </row>
    <row r="37" spans="1:1" ht="17.25" x14ac:dyDescent="0.25">
      <c r="A37" s="62"/>
    </row>
    <row r="38" spans="1:1" ht="17.25" x14ac:dyDescent="0.25">
      <c r="A38" s="62"/>
    </row>
    <row r="39" spans="1:1" ht="17.25" x14ac:dyDescent="0.25">
      <c r="A39" s="61"/>
    </row>
    <row r="40" spans="1:1" ht="17.25" x14ac:dyDescent="0.3">
      <c r="A40" s="63"/>
    </row>
    <row r="41" spans="1:1" ht="17.25" x14ac:dyDescent="0.25">
      <c r="A41" s="62"/>
    </row>
    <row r="42" spans="1:1" ht="17.25" x14ac:dyDescent="0.25">
      <c r="A42" s="62"/>
    </row>
    <row r="43" spans="1:1" ht="17.25" x14ac:dyDescent="0.25">
      <c r="A43" s="62"/>
    </row>
    <row r="44" spans="1:1" ht="17.25" x14ac:dyDescent="0.3">
      <c r="A44" s="63"/>
    </row>
    <row r="45" spans="1:1" ht="17.25" x14ac:dyDescent="0.25">
      <c r="A45" s="61"/>
    </row>
    <row r="46" spans="1:1" ht="17.25" x14ac:dyDescent="0.3">
      <c r="A46" s="63"/>
    </row>
    <row r="47" spans="1:1" ht="17.25" x14ac:dyDescent="0.25">
      <c r="A47" s="62"/>
    </row>
    <row r="48" spans="1:1" ht="17.25" x14ac:dyDescent="0.3">
      <c r="A48" s="63"/>
    </row>
    <row r="49" spans="1:1" ht="17.25" x14ac:dyDescent="0.25">
      <c r="A49" s="61"/>
    </row>
    <row r="50" spans="1:1" ht="17.25" x14ac:dyDescent="0.25">
      <c r="A50" s="62"/>
    </row>
    <row r="51" spans="1:1" ht="17.25" x14ac:dyDescent="0.25">
      <c r="A51" s="64"/>
    </row>
    <row r="52" spans="1:1" ht="18.75" x14ac:dyDescent="0.25">
      <c r="A52" s="58"/>
    </row>
    <row r="53" spans="1:1" ht="17.25" x14ac:dyDescent="0.25">
      <c r="A53" s="61"/>
    </row>
    <row r="54" spans="1:1" ht="17.25" x14ac:dyDescent="0.25">
      <c r="A54" s="62"/>
    </row>
    <row r="55" spans="1:1" ht="17.25" x14ac:dyDescent="0.25">
      <c r="A55" s="62"/>
    </row>
    <row r="56" spans="1:1" ht="17.25" x14ac:dyDescent="0.25">
      <c r="A56" s="60"/>
    </row>
    <row r="57" spans="1:1" ht="17.25" x14ac:dyDescent="0.25">
      <c r="A57" s="60"/>
    </row>
    <row r="58" spans="1:1" ht="17.25" x14ac:dyDescent="0.25">
      <c r="A58" s="60"/>
    </row>
    <row r="59" spans="1:1" ht="17.25" x14ac:dyDescent="0.25">
      <c r="A59" s="65"/>
    </row>
    <row r="60" spans="1:1" ht="17.25" x14ac:dyDescent="0.25">
      <c r="A60" s="60"/>
    </row>
    <row r="61" spans="1:1" ht="17.25" x14ac:dyDescent="0.25">
      <c r="A61" s="60"/>
    </row>
    <row r="62" spans="1:1" ht="17.25" x14ac:dyDescent="0.25">
      <c r="A62" s="65"/>
    </row>
    <row r="63" spans="1:1" ht="17.25" x14ac:dyDescent="0.25">
      <c r="A63" s="60"/>
    </row>
    <row r="64" spans="1:1" ht="17.25" x14ac:dyDescent="0.25">
      <c r="A64" s="65"/>
    </row>
    <row r="65" spans="1:1" ht="17.25" x14ac:dyDescent="0.25">
      <c r="A65" s="60"/>
    </row>
    <row r="66" spans="1:1" ht="17.25" x14ac:dyDescent="0.25">
      <c r="A66" s="60"/>
    </row>
    <row r="67" spans="1:1" ht="17.25" x14ac:dyDescent="0.25">
      <c r="A67" s="60"/>
    </row>
    <row r="68" spans="1:1" ht="17.25" x14ac:dyDescent="0.25">
      <c r="A68" s="65"/>
    </row>
    <row r="69" spans="1:1" ht="17.25" x14ac:dyDescent="0.3">
      <c r="A69" s="59"/>
    </row>
    <row r="70" spans="1:1" ht="17.25" x14ac:dyDescent="0.25">
      <c r="A70" s="65"/>
    </row>
    <row r="71" spans="1:1" ht="17.25" x14ac:dyDescent="0.25">
      <c r="A71" s="60"/>
    </row>
    <row r="72" spans="1:1" ht="17.25" x14ac:dyDescent="0.25">
      <c r="A72" s="60"/>
    </row>
    <row r="73" spans="1:1" ht="17.25" x14ac:dyDescent="0.25">
      <c r="A73" s="60"/>
    </row>
    <row r="74" spans="1:1" ht="17.25" x14ac:dyDescent="0.25">
      <c r="A74" s="60"/>
    </row>
    <row r="75" spans="1:1" ht="17.25" x14ac:dyDescent="0.25">
      <c r="A75" s="60"/>
    </row>
    <row r="76" spans="1:1" ht="17.25" x14ac:dyDescent="0.25">
      <c r="A76" s="65"/>
    </row>
    <row r="77" spans="1:1" ht="17.25" x14ac:dyDescent="0.25">
      <c r="A77" s="60"/>
    </row>
    <row r="78" spans="1:1" ht="17.25" x14ac:dyDescent="0.25">
      <c r="A78" s="60"/>
    </row>
    <row r="79" spans="1:1" ht="17.25" x14ac:dyDescent="0.25">
      <c r="A79" s="65"/>
    </row>
    <row r="80" spans="1:1" ht="17.25" x14ac:dyDescent="0.25">
      <c r="A80" s="60"/>
    </row>
    <row r="81" spans="1:1" ht="17.25" x14ac:dyDescent="0.25">
      <c r="A81" s="65"/>
    </row>
    <row r="82" spans="1:1" ht="17.25" x14ac:dyDescent="0.3">
      <c r="A82" s="59"/>
    </row>
    <row r="83" spans="1:1" ht="17.25" x14ac:dyDescent="0.25">
      <c r="A83" s="60"/>
    </row>
    <row r="84" spans="1:1" ht="17.25" x14ac:dyDescent="0.25">
      <c r="A84" s="60"/>
    </row>
    <row r="85" spans="1:1" ht="18.75" x14ac:dyDescent="0.25">
      <c r="A85" s="58"/>
    </row>
    <row r="86" spans="1:1" ht="17.25" x14ac:dyDescent="0.3">
      <c r="A86" s="59"/>
    </row>
    <row r="87" spans="1:1" ht="17.25" x14ac:dyDescent="0.3">
      <c r="A87" s="59"/>
    </row>
    <row r="88" spans="1:1" ht="17.25" x14ac:dyDescent="0.25">
      <c r="A88" s="65"/>
    </row>
    <row r="89" spans="1:1" ht="17.25" x14ac:dyDescent="0.25">
      <c r="A89" s="57"/>
    </row>
    <row r="90" spans="1:1" ht="17.25" x14ac:dyDescent="0.25">
      <c r="A90" s="60"/>
    </row>
    <row r="91" spans="1:1" ht="17.25" x14ac:dyDescent="0.25">
      <c r="A91" s="60"/>
    </row>
    <row r="92" spans="1:1" ht="17.25" x14ac:dyDescent="0.25">
      <c r="A92" s="60"/>
    </row>
    <row r="93" spans="1:1" ht="17.25" x14ac:dyDescent="0.25">
      <c r="A93" s="60"/>
    </row>
    <row r="94" spans="1:1" ht="17.25" x14ac:dyDescent="0.25">
      <c r="A94" s="60"/>
    </row>
    <row r="95" spans="1:1" ht="17.25" x14ac:dyDescent="0.25">
      <c r="A95" s="57"/>
    </row>
    <row r="96" spans="1:1" ht="17.25" x14ac:dyDescent="0.25">
      <c r="A96" s="60"/>
    </row>
    <row r="97" spans="1:1" ht="17.25" x14ac:dyDescent="0.25">
      <c r="A97" s="60"/>
    </row>
    <row r="98" spans="1:1" ht="17.25" x14ac:dyDescent="0.25">
      <c r="A98" s="60"/>
    </row>
    <row r="99" spans="1:1" ht="17.25" x14ac:dyDescent="0.25">
      <c r="A99" s="60"/>
    </row>
    <row r="100" spans="1:1" ht="17.25" x14ac:dyDescent="0.25">
      <c r="A100" s="60"/>
    </row>
    <row r="101" spans="1:1" ht="17.25" x14ac:dyDescent="0.25">
      <c r="A101" s="60"/>
    </row>
    <row r="102" spans="1:1" ht="17.25" x14ac:dyDescent="0.25">
      <c r="A102" s="65"/>
    </row>
    <row r="103" spans="1:1" ht="17.25" x14ac:dyDescent="0.25">
      <c r="A103" s="60"/>
    </row>
    <row r="104" spans="1:1" ht="17.25" x14ac:dyDescent="0.25">
      <c r="A104" s="57"/>
    </row>
    <row r="105" spans="1:1" ht="17.25" x14ac:dyDescent="0.25">
      <c r="A105" s="60"/>
    </row>
    <row r="106" spans="1:1" ht="17.25" x14ac:dyDescent="0.25">
      <c r="A106" s="60"/>
    </row>
    <row r="107" spans="1:1" ht="17.25" x14ac:dyDescent="0.25">
      <c r="A107" s="57"/>
    </row>
    <row r="108" spans="1:1" ht="17.25" x14ac:dyDescent="0.25">
      <c r="A108" s="60"/>
    </row>
    <row r="109" spans="1:1" ht="17.25" x14ac:dyDescent="0.25">
      <c r="A109" s="60"/>
    </row>
    <row r="110" spans="1:1" ht="17.25" x14ac:dyDescent="0.25">
      <c r="A110" s="60"/>
    </row>
    <row r="111" spans="1:1" ht="17.25" x14ac:dyDescent="0.25">
      <c r="A111" s="65"/>
    </row>
    <row r="112" spans="1:1" ht="17.25" x14ac:dyDescent="0.25">
      <c r="A112" s="57"/>
    </row>
    <row r="113" spans="1:1" ht="17.25" x14ac:dyDescent="0.25">
      <c r="A113" s="57"/>
    </row>
    <row r="114" spans="1:1" ht="17.25" x14ac:dyDescent="0.25">
      <c r="A114" s="60"/>
    </row>
    <row r="115" spans="1:1" ht="17.25" x14ac:dyDescent="0.25">
      <c r="A115" s="60"/>
    </row>
    <row r="116" spans="1:1" ht="17.25" x14ac:dyDescent="0.25">
      <c r="A116" s="60"/>
    </row>
    <row r="117" spans="1:1" ht="17.25" x14ac:dyDescent="0.25">
      <c r="A117" s="60"/>
    </row>
    <row r="118" spans="1:1" ht="17.25" x14ac:dyDescent="0.25">
      <c r="A118" s="60"/>
    </row>
    <row r="119" spans="1:1" ht="17.25" x14ac:dyDescent="0.25">
      <c r="A119" s="65"/>
    </row>
    <row r="120" spans="1:1" ht="17.25" x14ac:dyDescent="0.25">
      <c r="A120" s="60"/>
    </row>
    <row r="121" spans="1:1" ht="17.25" x14ac:dyDescent="0.25">
      <c r="A121" s="60"/>
    </row>
    <row r="122" spans="1:1" ht="17.25" x14ac:dyDescent="0.25">
      <c r="A122" s="60"/>
    </row>
    <row r="123" spans="1:1" ht="17.25" x14ac:dyDescent="0.25">
      <c r="A123" s="65"/>
    </row>
    <row r="124" spans="1:1" ht="17.25" x14ac:dyDescent="0.25">
      <c r="A124" s="57"/>
    </row>
    <row r="125" spans="1:1" ht="17.25" x14ac:dyDescent="0.25">
      <c r="A125" s="57"/>
    </row>
    <row r="126" spans="1:1" ht="18.75" x14ac:dyDescent="0.25">
      <c r="A126" s="58"/>
    </row>
    <row r="127" spans="1:1" ht="17.25" x14ac:dyDescent="0.25">
      <c r="A127" s="60"/>
    </row>
    <row r="128" spans="1:1" ht="17.25" x14ac:dyDescent="0.25">
      <c r="A128" s="62"/>
    </row>
    <row r="129" spans="1:1" ht="17.25" x14ac:dyDescent="0.25">
      <c r="A129" s="61"/>
    </row>
    <row r="130" spans="1:1" ht="17.25" x14ac:dyDescent="0.25">
      <c r="A130" s="66"/>
    </row>
    <row r="131" spans="1:1" ht="17.25" x14ac:dyDescent="0.3">
      <c r="A131" s="63"/>
    </row>
    <row r="132" spans="1:1" ht="17.25" x14ac:dyDescent="0.25">
      <c r="A132" s="62"/>
    </row>
    <row r="133" spans="1:1" ht="17.25" x14ac:dyDescent="0.25">
      <c r="A133" s="62"/>
    </row>
    <row r="134" spans="1:1" ht="17.25" x14ac:dyDescent="0.25">
      <c r="A134" s="66"/>
    </row>
    <row r="135" spans="1:1" ht="17.25" x14ac:dyDescent="0.25">
      <c r="A135" s="61"/>
    </row>
    <row r="136" spans="1:1" ht="17.25" x14ac:dyDescent="0.25">
      <c r="A136" s="66"/>
    </row>
    <row r="137" spans="1:1" ht="17.25" x14ac:dyDescent="0.25">
      <c r="A137" s="62"/>
    </row>
    <row r="138" spans="1:1" ht="17.25" x14ac:dyDescent="0.25">
      <c r="A138" s="62"/>
    </row>
    <row r="139" spans="1:1" ht="17.25" x14ac:dyDescent="0.25">
      <c r="A139" s="62"/>
    </row>
    <row r="140" spans="1:1" ht="17.25" x14ac:dyDescent="0.25">
      <c r="A140" s="66"/>
    </row>
    <row r="141" spans="1:1" ht="17.25" x14ac:dyDescent="0.25">
      <c r="A141" s="61"/>
    </row>
    <row r="142" spans="1:1" ht="17.25" x14ac:dyDescent="0.25">
      <c r="A142" s="62"/>
    </row>
    <row r="143" spans="1:1" ht="17.25" x14ac:dyDescent="0.25">
      <c r="A143" s="62"/>
    </row>
    <row r="144" spans="1:1" ht="17.25" x14ac:dyDescent="0.25">
      <c r="A144" s="62"/>
    </row>
    <row r="145" spans="1:1" ht="17.25" x14ac:dyDescent="0.25">
      <c r="A145" s="62"/>
    </row>
    <row r="146" spans="1:1" ht="17.25" x14ac:dyDescent="0.25">
      <c r="A146" s="62"/>
    </row>
    <row r="147" spans="1:1" ht="17.25" x14ac:dyDescent="0.25">
      <c r="A147" s="62"/>
    </row>
    <row r="148" spans="1:1" ht="17.25" x14ac:dyDescent="0.25">
      <c r="A148" s="61"/>
    </row>
    <row r="149" spans="1:1" ht="17.25" x14ac:dyDescent="0.25">
      <c r="A149" s="62"/>
    </row>
    <row r="150" spans="1:1" ht="17.25" x14ac:dyDescent="0.25">
      <c r="A150" s="62"/>
    </row>
    <row r="151" spans="1:1" ht="17.25" x14ac:dyDescent="0.25">
      <c r="A151" s="62"/>
    </row>
    <row r="152" spans="1:1" ht="17.25" x14ac:dyDescent="0.25">
      <c r="A152" s="61"/>
    </row>
    <row r="153" spans="1:1" ht="17.25" x14ac:dyDescent="0.3">
      <c r="A153" s="63"/>
    </row>
    <row r="154" spans="1:1" ht="17.25" x14ac:dyDescent="0.25">
      <c r="A154" s="62"/>
    </row>
    <row r="155" spans="1:1" ht="17.25" x14ac:dyDescent="0.25">
      <c r="A155" s="61"/>
    </row>
    <row r="156" spans="1:1" ht="17.25" x14ac:dyDescent="0.25">
      <c r="A156" s="62"/>
    </row>
    <row r="157" spans="1:1" ht="17.25" x14ac:dyDescent="0.25">
      <c r="A157" s="61"/>
    </row>
    <row r="158" spans="1:1" ht="17.25" x14ac:dyDescent="0.3">
      <c r="A158" s="63"/>
    </row>
    <row r="159" spans="1:1" ht="17.25" x14ac:dyDescent="0.3">
      <c r="A159" s="63"/>
    </row>
    <row r="160" spans="1:1" ht="17.25" x14ac:dyDescent="0.3">
      <c r="A160" s="63"/>
    </row>
    <row r="161" spans="1:1" ht="17.25" x14ac:dyDescent="0.3">
      <c r="A161" s="63"/>
    </row>
    <row r="162" spans="1:1" ht="17.25" x14ac:dyDescent="0.3">
      <c r="A162" s="63"/>
    </row>
    <row r="163" spans="1:1" ht="17.25" x14ac:dyDescent="0.3">
      <c r="A163" s="63"/>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M109"/>
  <sheetViews>
    <sheetView zoomScaleNormal="100" workbookViewId="0"/>
  </sheetViews>
  <sheetFormatPr baseColWidth="10" defaultColWidth="24.7109375" defaultRowHeight="15" x14ac:dyDescent="0.25"/>
  <cols>
    <col min="1" max="1" width="26.7109375" bestFit="1" customWidth="1"/>
    <col min="2" max="2" width="21.42578125" bestFit="1" customWidth="1"/>
    <col min="3" max="3" width="22" bestFit="1" customWidth="1"/>
    <col min="4" max="4" width="13.28515625" bestFit="1" customWidth="1"/>
    <col min="5" max="5" width="16.85546875" style="144" bestFit="1" customWidth="1"/>
    <col min="6" max="6" width="9.7109375" style="144" bestFit="1" customWidth="1"/>
    <col min="7" max="7" width="15.140625" style="149" bestFit="1" customWidth="1"/>
    <col min="8" max="8" width="11.85546875" style="149" bestFit="1" customWidth="1"/>
    <col min="9" max="9" width="60.85546875" bestFit="1" customWidth="1"/>
    <col min="10" max="10" width="24.7109375" style="144"/>
    <col min="11" max="11" width="15.140625" style="144" bestFit="1" customWidth="1"/>
  </cols>
  <sheetData>
    <row r="1" spans="1:13" s="37" customFormat="1" ht="31.5" x14ac:dyDescent="0.25">
      <c r="A1" s="18" t="s">
        <v>1083</v>
      </c>
      <c r="B1" s="18"/>
      <c r="C1" s="19"/>
      <c r="D1" s="19"/>
      <c r="E1" s="145"/>
      <c r="F1" s="145"/>
      <c r="G1" s="147"/>
      <c r="H1" s="147"/>
      <c r="I1" s="19"/>
      <c r="J1" s="152"/>
      <c r="K1" s="152"/>
    </row>
    <row r="3" spans="1:13" s="150" customFormat="1" ht="30" x14ac:dyDescent="0.25">
      <c r="A3" s="73" t="s">
        <v>996</v>
      </c>
      <c r="B3" s="72" t="s">
        <v>1084</v>
      </c>
      <c r="C3" s="137" t="s">
        <v>1077</v>
      </c>
      <c r="D3" s="138" t="s">
        <v>1078</v>
      </c>
      <c r="E3" s="146" t="s">
        <v>1063</v>
      </c>
      <c r="F3" s="146" t="s">
        <v>1158</v>
      </c>
      <c r="G3" s="148" t="s">
        <v>1079</v>
      </c>
      <c r="H3" s="151" t="s">
        <v>1162</v>
      </c>
      <c r="I3" s="133" t="s">
        <v>1064</v>
      </c>
      <c r="J3" s="153"/>
      <c r="K3" s="153"/>
    </row>
    <row r="4" spans="1:13" x14ac:dyDescent="0.25">
      <c r="A4" t="s">
        <v>1035</v>
      </c>
      <c r="B4" t="s">
        <v>1065</v>
      </c>
      <c r="C4" s="136">
        <v>40940</v>
      </c>
      <c r="D4" s="136">
        <v>49341</v>
      </c>
      <c r="E4" s="144">
        <v>2000000</v>
      </c>
      <c r="F4" s="144" t="s">
        <v>161</v>
      </c>
      <c r="G4" s="149" t="s">
        <v>228</v>
      </c>
      <c r="H4" s="149" t="s">
        <v>1159</v>
      </c>
      <c r="I4" t="s">
        <v>1062</v>
      </c>
      <c r="K4" s="154"/>
      <c r="L4" s="144"/>
      <c r="M4" s="149"/>
    </row>
    <row r="5" spans="1:13" x14ac:dyDescent="0.25">
      <c r="A5" t="s">
        <v>1043</v>
      </c>
      <c r="B5" t="s">
        <v>1065</v>
      </c>
      <c r="C5" s="136">
        <v>41033</v>
      </c>
      <c r="D5" s="136">
        <v>46511</v>
      </c>
      <c r="E5" s="144">
        <v>10000000</v>
      </c>
      <c r="F5" s="144" t="s">
        <v>161</v>
      </c>
      <c r="G5" s="149" t="s">
        <v>228</v>
      </c>
      <c r="H5" s="149" t="s">
        <v>1159</v>
      </c>
      <c r="I5" t="s">
        <v>1062</v>
      </c>
      <c r="K5" s="154"/>
      <c r="L5" s="144"/>
      <c r="M5" s="149"/>
    </row>
    <row r="6" spans="1:13" x14ac:dyDescent="0.25">
      <c r="A6" t="s">
        <v>1051</v>
      </c>
      <c r="B6" t="s">
        <v>1065</v>
      </c>
      <c r="C6" s="136">
        <v>41306</v>
      </c>
      <c r="D6" s="136">
        <v>49341</v>
      </c>
      <c r="E6" s="144">
        <v>4000000</v>
      </c>
      <c r="F6" s="144" t="s">
        <v>161</v>
      </c>
      <c r="G6" s="149" t="s">
        <v>228</v>
      </c>
      <c r="H6" s="149" t="s">
        <v>1159</v>
      </c>
      <c r="I6" t="s">
        <v>1062</v>
      </c>
      <c r="K6" s="154"/>
      <c r="L6" s="144"/>
      <c r="M6" s="149"/>
    </row>
    <row r="7" spans="1:13" x14ac:dyDescent="0.25">
      <c r="A7" t="s">
        <v>1044</v>
      </c>
      <c r="B7" t="s">
        <v>1065</v>
      </c>
      <c r="C7" s="136">
        <v>41353</v>
      </c>
      <c r="D7" s="136">
        <v>47197</v>
      </c>
      <c r="E7" s="144">
        <v>10000000</v>
      </c>
      <c r="F7" s="144" t="s">
        <v>161</v>
      </c>
      <c r="G7" s="149" t="s">
        <v>228</v>
      </c>
      <c r="H7" s="149" t="s">
        <v>1159</v>
      </c>
      <c r="I7" t="s">
        <v>1062</v>
      </c>
      <c r="K7" s="154"/>
      <c r="L7" s="144"/>
      <c r="M7" s="149"/>
    </row>
    <row r="8" spans="1:13" x14ac:dyDescent="0.25">
      <c r="A8" t="s">
        <v>997</v>
      </c>
      <c r="B8" t="s">
        <v>1065</v>
      </c>
      <c r="C8" s="136">
        <v>41382</v>
      </c>
      <c r="D8" s="136">
        <v>46861</v>
      </c>
      <c r="E8" s="144">
        <v>15000000</v>
      </c>
      <c r="F8" s="144" t="s">
        <v>161</v>
      </c>
      <c r="G8" s="149" t="s">
        <v>228</v>
      </c>
      <c r="H8" s="149" t="s">
        <v>1159</v>
      </c>
      <c r="K8" s="154"/>
      <c r="L8" s="144"/>
      <c r="M8" s="149"/>
    </row>
    <row r="9" spans="1:13" x14ac:dyDescent="0.25">
      <c r="A9" t="s">
        <v>998</v>
      </c>
      <c r="B9" t="s">
        <v>1065</v>
      </c>
      <c r="C9" s="136">
        <v>41411</v>
      </c>
      <c r="D9" s="136">
        <v>47620</v>
      </c>
      <c r="E9" s="144">
        <v>46500000</v>
      </c>
      <c r="F9" s="144" t="s">
        <v>161</v>
      </c>
      <c r="G9" s="149" t="s">
        <v>228</v>
      </c>
      <c r="H9" s="149" t="s">
        <v>1159</v>
      </c>
      <c r="K9" s="154"/>
      <c r="L9" s="144"/>
      <c r="M9" s="149"/>
    </row>
    <row r="10" spans="1:13" x14ac:dyDescent="0.25">
      <c r="A10" t="s">
        <v>1030</v>
      </c>
      <c r="B10" t="s">
        <v>1065</v>
      </c>
      <c r="C10" s="136">
        <v>41498</v>
      </c>
      <c r="D10" s="136">
        <v>50629</v>
      </c>
      <c r="E10" s="144">
        <v>5000000</v>
      </c>
      <c r="F10" s="144" t="s">
        <v>161</v>
      </c>
      <c r="G10" s="149" t="s">
        <v>228</v>
      </c>
      <c r="H10" s="149" t="s">
        <v>1159</v>
      </c>
      <c r="I10" t="s">
        <v>1062</v>
      </c>
      <c r="K10" s="154"/>
      <c r="L10" s="144"/>
      <c r="M10" s="149"/>
    </row>
    <row r="11" spans="1:13" x14ac:dyDescent="0.25">
      <c r="A11" t="s">
        <v>1031</v>
      </c>
      <c r="B11" t="s">
        <v>1065</v>
      </c>
      <c r="C11" s="136">
        <v>41564</v>
      </c>
      <c r="D11" s="136">
        <v>48869</v>
      </c>
      <c r="E11" s="144">
        <v>1000000</v>
      </c>
      <c r="F11" s="144" t="s">
        <v>161</v>
      </c>
      <c r="G11" s="149" t="s">
        <v>228</v>
      </c>
      <c r="H11" s="149" t="s">
        <v>1159</v>
      </c>
      <c r="I11" t="s">
        <v>1062</v>
      </c>
      <c r="K11" s="154"/>
      <c r="L11" s="144"/>
      <c r="M11" s="149"/>
    </row>
    <row r="12" spans="1:13" x14ac:dyDescent="0.25">
      <c r="A12" t="s">
        <v>1041</v>
      </c>
      <c r="B12" t="s">
        <v>1065</v>
      </c>
      <c r="C12" s="136">
        <v>41768</v>
      </c>
      <c r="D12" s="136">
        <v>47247</v>
      </c>
      <c r="E12" s="144">
        <v>8000000</v>
      </c>
      <c r="F12" s="144" t="s">
        <v>161</v>
      </c>
      <c r="G12" s="149" t="s">
        <v>228</v>
      </c>
      <c r="H12" s="149" t="s">
        <v>1159</v>
      </c>
      <c r="I12" t="s">
        <v>1062</v>
      </c>
      <c r="K12" s="154"/>
      <c r="L12" s="144"/>
      <c r="M12" s="149"/>
    </row>
    <row r="13" spans="1:13" x14ac:dyDescent="0.25">
      <c r="A13" t="s">
        <v>1052</v>
      </c>
      <c r="B13" t="s">
        <v>1065</v>
      </c>
      <c r="C13" s="136">
        <v>41768</v>
      </c>
      <c r="D13" s="136">
        <v>47247</v>
      </c>
      <c r="E13" s="144">
        <v>2000000</v>
      </c>
      <c r="F13" s="144" t="s">
        <v>161</v>
      </c>
      <c r="G13" s="149" t="s">
        <v>228</v>
      </c>
      <c r="H13" s="149" t="s">
        <v>1159</v>
      </c>
      <c r="I13" t="s">
        <v>1062</v>
      </c>
      <c r="K13" s="154"/>
      <c r="L13" s="144"/>
      <c r="M13" s="149"/>
    </row>
    <row r="14" spans="1:13" x14ac:dyDescent="0.25">
      <c r="A14" t="s">
        <v>1039</v>
      </c>
      <c r="B14" t="s">
        <v>1065</v>
      </c>
      <c r="C14" s="136">
        <v>41828</v>
      </c>
      <c r="D14" s="136">
        <v>49133</v>
      </c>
      <c r="E14" s="144">
        <v>5000000</v>
      </c>
      <c r="F14" s="144" t="s">
        <v>161</v>
      </c>
      <c r="G14" s="149" t="s">
        <v>228</v>
      </c>
      <c r="H14" s="149" t="s">
        <v>1159</v>
      </c>
      <c r="I14" t="s">
        <v>1062</v>
      </c>
      <c r="K14" s="154"/>
      <c r="L14" s="144"/>
      <c r="M14" s="149"/>
    </row>
    <row r="15" spans="1:13" x14ac:dyDescent="0.25">
      <c r="A15" t="s">
        <v>1001</v>
      </c>
      <c r="B15" t="s">
        <v>1065</v>
      </c>
      <c r="C15" s="136">
        <v>41834</v>
      </c>
      <c r="D15" s="136">
        <v>50965</v>
      </c>
      <c r="E15" s="144">
        <v>13000000</v>
      </c>
      <c r="F15" s="144" t="s">
        <v>161</v>
      </c>
      <c r="G15" s="149" t="s">
        <v>228</v>
      </c>
      <c r="H15" s="149" t="s">
        <v>1159</v>
      </c>
      <c r="K15" s="154"/>
      <c r="L15" s="144"/>
      <c r="M15" s="149"/>
    </row>
    <row r="16" spans="1:13" x14ac:dyDescent="0.25">
      <c r="A16" t="s">
        <v>1053</v>
      </c>
      <c r="B16" t="s">
        <v>1065</v>
      </c>
      <c r="C16" s="136">
        <v>41859</v>
      </c>
      <c r="D16" s="136">
        <v>49164</v>
      </c>
      <c r="E16" s="144">
        <v>6500000</v>
      </c>
      <c r="F16" s="144" t="s">
        <v>161</v>
      </c>
      <c r="G16" s="149" t="s">
        <v>228</v>
      </c>
      <c r="H16" s="149" t="s">
        <v>1159</v>
      </c>
      <c r="K16" s="154"/>
      <c r="L16" s="144"/>
      <c r="M16" s="149"/>
    </row>
    <row r="17" spans="1:13" x14ac:dyDescent="0.25">
      <c r="A17" t="s">
        <v>1032</v>
      </c>
      <c r="B17" t="s">
        <v>1065</v>
      </c>
      <c r="C17" s="136">
        <v>41865</v>
      </c>
      <c r="D17" s="136">
        <v>49170</v>
      </c>
      <c r="E17" s="144">
        <v>11000000</v>
      </c>
      <c r="F17" s="144" t="s">
        <v>161</v>
      </c>
      <c r="G17" s="149" t="s">
        <v>228</v>
      </c>
      <c r="H17" s="149" t="s">
        <v>1159</v>
      </c>
      <c r="I17" t="s">
        <v>1062</v>
      </c>
      <c r="K17" s="154"/>
      <c r="L17" s="144"/>
      <c r="M17" s="149"/>
    </row>
    <row r="18" spans="1:13" x14ac:dyDescent="0.25">
      <c r="A18" t="s">
        <v>1037</v>
      </c>
      <c r="B18" t="s">
        <v>1065</v>
      </c>
      <c r="C18" s="136">
        <v>41871</v>
      </c>
      <c r="D18" s="136">
        <v>47350</v>
      </c>
      <c r="E18" s="144">
        <v>7500000</v>
      </c>
      <c r="F18" s="144" t="s">
        <v>161</v>
      </c>
      <c r="G18" s="149" t="s">
        <v>228</v>
      </c>
      <c r="H18" s="149" t="s">
        <v>1159</v>
      </c>
      <c r="I18" t="s">
        <v>1062</v>
      </c>
      <c r="K18" s="154"/>
      <c r="L18" s="144"/>
      <c r="M18" s="149"/>
    </row>
    <row r="19" spans="1:13" x14ac:dyDescent="0.25">
      <c r="A19" t="s">
        <v>1002</v>
      </c>
      <c r="B19" t="s">
        <v>1065</v>
      </c>
      <c r="C19" s="136">
        <v>41911</v>
      </c>
      <c r="D19" s="136">
        <v>49216</v>
      </c>
      <c r="E19" s="144">
        <v>5000000</v>
      </c>
      <c r="F19" s="144" t="s">
        <v>161</v>
      </c>
      <c r="G19" s="149" t="s">
        <v>228</v>
      </c>
      <c r="H19" s="149" t="s">
        <v>1159</v>
      </c>
      <c r="I19" t="s">
        <v>1062</v>
      </c>
      <c r="K19" s="154"/>
      <c r="L19" s="144"/>
      <c r="M19" s="149"/>
    </row>
    <row r="20" spans="1:13" x14ac:dyDescent="0.25">
      <c r="A20" t="s">
        <v>1003</v>
      </c>
      <c r="B20" t="s">
        <v>1065</v>
      </c>
      <c r="C20" s="136">
        <v>41928</v>
      </c>
      <c r="D20" s="136">
        <v>49233</v>
      </c>
      <c r="E20" s="144">
        <v>5000000</v>
      </c>
      <c r="F20" s="144" t="s">
        <v>161</v>
      </c>
      <c r="G20" s="149" t="s">
        <v>228</v>
      </c>
      <c r="H20" s="149" t="s">
        <v>1159</v>
      </c>
      <c r="K20" s="154"/>
      <c r="L20" s="144"/>
      <c r="M20" s="149"/>
    </row>
    <row r="21" spans="1:13" x14ac:dyDescent="0.25">
      <c r="A21" t="s">
        <v>1004</v>
      </c>
      <c r="B21" t="s">
        <v>1065</v>
      </c>
      <c r="C21" s="136">
        <v>41939</v>
      </c>
      <c r="D21" s="136">
        <v>50705</v>
      </c>
      <c r="E21" s="144">
        <v>20000000</v>
      </c>
      <c r="F21" s="144" t="s">
        <v>161</v>
      </c>
      <c r="G21" s="149" t="s">
        <v>228</v>
      </c>
      <c r="H21" s="149" t="s">
        <v>1159</v>
      </c>
      <c r="K21" s="154"/>
      <c r="L21" s="144"/>
      <c r="M21" s="149"/>
    </row>
    <row r="22" spans="1:13" x14ac:dyDescent="0.25">
      <c r="A22" t="s">
        <v>999</v>
      </c>
      <c r="B22" t="s">
        <v>1065</v>
      </c>
      <c r="C22" s="136">
        <v>42052</v>
      </c>
      <c r="D22" s="136">
        <v>53010</v>
      </c>
      <c r="E22" s="144">
        <v>20000000</v>
      </c>
      <c r="F22" s="144" t="s">
        <v>161</v>
      </c>
      <c r="G22" s="149" t="s">
        <v>228</v>
      </c>
      <c r="H22" s="149" t="s">
        <v>1159</v>
      </c>
      <c r="K22" s="154"/>
      <c r="L22" s="144"/>
      <c r="M22" s="149"/>
    </row>
    <row r="23" spans="1:13" x14ac:dyDescent="0.25">
      <c r="A23" t="s">
        <v>1000</v>
      </c>
      <c r="B23" t="s">
        <v>1065</v>
      </c>
      <c r="C23" s="136">
        <v>42230</v>
      </c>
      <c r="D23" s="136">
        <v>53188</v>
      </c>
      <c r="E23" s="144">
        <v>5000000</v>
      </c>
      <c r="F23" s="144" t="s">
        <v>161</v>
      </c>
      <c r="G23" s="149" t="s">
        <v>228</v>
      </c>
      <c r="H23" s="149" t="s">
        <v>1159</v>
      </c>
      <c r="I23" t="s">
        <v>1062</v>
      </c>
      <c r="K23" s="154"/>
      <c r="L23" s="144"/>
      <c r="M23" s="149"/>
    </row>
    <row r="24" spans="1:13" x14ac:dyDescent="0.25">
      <c r="A24" t="s">
        <v>1040</v>
      </c>
      <c r="B24" t="s">
        <v>1065</v>
      </c>
      <c r="C24" s="136">
        <v>42263</v>
      </c>
      <c r="D24" s="136">
        <v>47742</v>
      </c>
      <c r="E24" s="144">
        <v>5000000</v>
      </c>
      <c r="F24" s="144" t="s">
        <v>161</v>
      </c>
      <c r="G24" s="149" t="s">
        <v>228</v>
      </c>
      <c r="H24" s="149" t="s">
        <v>1159</v>
      </c>
      <c r="I24" t="s">
        <v>1062</v>
      </c>
      <c r="K24" s="154"/>
      <c r="L24" s="144"/>
      <c r="M24" s="149"/>
    </row>
    <row r="25" spans="1:13" x14ac:dyDescent="0.25">
      <c r="A25" t="s">
        <v>1054</v>
      </c>
      <c r="B25" t="s">
        <v>1065</v>
      </c>
      <c r="C25" s="136">
        <v>42263</v>
      </c>
      <c r="D25" s="136">
        <v>47742</v>
      </c>
      <c r="E25" s="144">
        <v>5000000</v>
      </c>
      <c r="F25" s="144" t="s">
        <v>161</v>
      </c>
      <c r="G25" s="149" t="s">
        <v>228</v>
      </c>
      <c r="H25" s="149" t="s">
        <v>1159</v>
      </c>
      <c r="K25" s="154"/>
      <c r="L25" s="144"/>
      <c r="M25" s="149"/>
    </row>
    <row r="26" spans="1:13" x14ac:dyDescent="0.25">
      <c r="A26" t="s">
        <v>1042</v>
      </c>
      <c r="B26" t="s">
        <v>1065</v>
      </c>
      <c r="C26" s="136">
        <v>42384</v>
      </c>
      <c r="D26" s="136">
        <v>46037</v>
      </c>
      <c r="E26" s="144">
        <v>8691300</v>
      </c>
      <c r="F26" s="144" t="s">
        <v>161</v>
      </c>
      <c r="G26" s="149" t="s">
        <v>228</v>
      </c>
      <c r="H26" s="149" t="s">
        <v>1159</v>
      </c>
      <c r="I26" t="s">
        <v>1062</v>
      </c>
      <c r="K26" s="154"/>
      <c r="L26" s="144"/>
      <c r="M26" s="149"/>
    </row>
    <row r="27" spans="1:13" x14ac:dyDescent="0.25">
      <c r="A27" t="s">
        <v>1005</v>
      </c>
      <c r="B27" t="s">
        <v>1065</v>
      </c>
      <c r="C27" s="136">
        <v>42397</v>
      </c>
      <c r="D27" s="136">
        <v>46050</v>
      </c>
      <c r="E27" s="144">
        <v>15000000</v>
      </c>
      <c r="F27" s="144" t="s">
        <v>161</v>
      </c>
      <c r="G27" s="149" t="s">
        <v>228</v>
      </c>
      <c r="H27" s="149" t="s">
        <v>1159</v>
      </c>
      <c r="I27" t="s">
        <v>1062</v>
      </c>
      <c r="K27" s="154"/>
      <c r="L27" s="144"/>
      <c r="M27" s="149"/>
    </row>
    <row r="28" spans="1:13" x14ac:dyDescent="0.25">
      <c r="A28" t="s">
        <v>1048</v>
      </c>
      <c r="B28" t="s">
        <v>1065</v>
      </c>
      <c r="C28" s="136">
        <v>42475</v>
      </c>
      <c r="D28" s="136">
        <v>47953</v>
      </c>
      <c r="E28" s="144">
        <v>3000000</v>
      </c>
      <c r="F28" s="144" t="s">
        <v>161</v>
      </c>
      <c r="G28" s="149" t="s">
        <v>228</v>
      </c>
      <c r="H28" s="149" t="s">
        <v>1159</v>
      </c>
      <c r="I28" t="s">
        <v>1062</v>
      </c>
      <c r="K28" s="154"/>
      <c r="L28" s="144"/>
      <c r="M28" s="149"/>
    </row>
    <row r="29" spans="1:13" x14ac:dyDescent="0.25">
      <c r="A29" t="s">
        <v>1049</v>
      </c>
      <c r="B29" t="s">
        <v>1065</v>
      </c>
      <c r="C29" s="136">
        <v>42475</v>
      </c>
      <c r="D29" s="136">
        <v>47953</v>
      </c>
      <c r="E29" s="144">
        <v>4000000</v>
      </c>
      <c r="F29" s="144" t="s">
        <v>161</v>
      </c>
      <c r="G29" s="149" t="s">
        <v>228</v>
      </c>
      <c r="H29" s="149" t="s">
        <v>1159</v>
      </c>
      <c r="K29" s="154"/>
      <c r="L29" s="144"/>
      <c r="M29" s="149"/>
    </row>
    <row r="30" spans="1:13" x14ac:dyDescent="0.25">
      <c r="A30" t="s">
        <v>1050</v>
      </c>
      <c r="B30" t="s">
        <v>1065</v>
      </c>
      <c r="C30" s="136">
        <v>42475</v>
      </c>
      <c r="D30" s="136">
        <v>47953</v>
      </c>
      <c r="E30" s="144">
        <v>8000000</v>
      </c>
      <c r="F30" s="144" t="s">
        <v>161</v>
      </c>
      <c r="G30" s="149" t="s">
        <v>228</v>
      </c>
      <c r="H30" s="149" t="s">
        <v>1159</v>
      </c>
      <c r="I30" t="s">
        <v>1062</v>
      </c>
      <c r="K30" s="154"/>
      <c r="L30" s="144"/>
      <c r="M30" s="149"/>
    </row>
    <row r="31" spans="1:13" x14ac:dyDescent="0.25">
      <c r="A31" t="s">
        <v>1055</v>
      </c>
      <c r="B31" t="s">
        <v>1065</v>
      </c>
      <c r="C31" s="136">
        <v>42601</v>
      </c>
      <c r="D31" s="136">
        <v>46253</v>
      </c>
      <c r="E31" s="144">
        <v>7000000</v>
      </c>
      <c r="F31" s="144" t="s">
        <v>161</v>
      </c>
      <c r="G31" s="149" t="s">
        <v>228</v>
      </c>
      <c r="H31" s="149" t="s">
        <v>1159</v>
      </c>
      <c r="I31" t="s">
        <v>1062</v>
      </c>
      <c r="K31" s="154"/>
      <c r="L31" s="144"/>
      <c r="M31" s="149"/>
    </row>
    <row r="32" spans="1:13" x14ac:dyDescent="0.25">
      <c r="A32" t="s">
        <v>1033</v>
      </c>
      <c r="B32" t="s">
        <v>1065</v>
      </c>
      <c r="C32" s="136">
        <v>42622</v>
      </c>
      <c r="D32" s="136">
        <v>46274</v>
      </c>
      <c r="E32" s="144">
        <v>2500000</v>
      </c>
      <c r="F32" s="144" t="s">
        <v>161</v>
      </c>
      <c r="G32" s="149" t="s">
        <v>228</v>
      </c>
      <c r="H32" s="149" t="s">
        <v>1159</v>
      </c>
      <c r="I32" t="s">
        <v>1062</v>
      </c>
      <c r="K32" s="154"/>
      <c r="L32" s="144"/>
      <c r="M32" s="149"/>
    </row>
    <row r="33" spans="1:13" x14ac:dyDescent="0.25">
      <c r="A33" t="s">
        <v>1034</v>
      </c>
      <c r="B33" t="s">
        <v>1065</v>
      </c>
      <c r="C33" s="136">
        <v>42629</v>
      </c>
      <c r="D33" s="136">
        <v>47742</v>
      </c>
      <c r="E33" s="144">
        <v>15000000</v>
      </c>
      <c r="F33" s="144" t="s">
        <v>161</v>
      </c>
      <c r="G33" s="149" t="s">
        <v>228</v>
      </c>
      <c r="H33" s="149" t="s">
        <v>1159</v>
      </c>
      <c r="I33" t="s">
        <v>1062</v>
      </c>
      <c r="K33" s="154"/>
      <c r="L33" s="144"/>
      <c r="M33" s="149"/>
    </row>
    <row r="34" spans="1:13" x14ac:dyDescent="0.25">
      <c r="A34" t="s">
        <v>1047</v>
      </c>
      <c r="B34" t="s">
        <v>1065</v>
      </c>
      <c r="C34" s="136">
        <v>42629</v>
      </c>
      <c r="D34" s="136">
        <v>49566</v>
      </c>
      <c r="E34" s="144">
        <v>15000000</v>
      </c>
      <c r="F34" s="144" t="s">
        <v>161</v>
      </c>
      <c r="G34" s="149" t="s">
        <v>228</v>
      </c>
      <c r="H34" s="149" t="s">
        <v>1159</v>
      </c>
      <c r="I34" t="s">
        <v>1062</v>
      </c>
      <c r="K34" s="154"/>
      <c r="L34" s="144"/>
      <c r="M34" s="149"/>
    </row>
    <row r="35" spans="1:13" x14ac:dyDescent="0.25">
      <c r="A35" t="s">
        <v>1006</v>
      </c>
      <c r="B35" t="s">
        <v>1065</v>
      </c>
      <c r="C35" s="136">
        <v>42641</v>
      </c>
      <c r="D35" s="136">
        <v>46293</v>
      </c>
      <c r="E35" s="144">
        <v>500000000</v>
      </c>
      <c r="F35" s="144" t="s">
        <v>161</v>
      </c>
      <c r="G35" s="149" t="s">
        <v>228</v>
      </c>
      <c r="H35" s="149" t="s">
        <v>1159</v>
      </c>
      <c r="I35" t="s">
        <v>1062</v>
      </c>
      <c r="K35" s="154"/>
      <c r="L35" s="144"/>
      <c r="M35" s="149"/>
    </row>
    <row r="36" spans="1:13" x14ac:dyDescent="0.25">
      <c r="A36" t="s">
        <v>1036</v>
      </c>
      <c r="B36" t="s">
        <v>1065</v>
      </c>
      <c r="C36" s="136">
        <v>42670</v>
      </c>
      <c r="D36" s="136">
        <v>48514</v>
      </c>
      <c r="E36" s="144">
        <v>5000000</v>
      </c>
      <c r="F36" s="144" t="s">
        <v>161</v>
      </c>
      <c r="G36" s="149" t="s">
        <v>228</v>
      </c>
      <c r="H36" s="149" t="s">
        <v>1159</v>
      </c>
      <c r="I36" t="s">
        <v>1062</v>
      </c>
      <c r="K36" s="154"/>
      <c r="L36" s="144"/>
      <c r="M36" s="149"/>
    </row>
    <row r="37" spans="1:13" x14ac:dyDescent="0.25">
      <c r="A37" t="s">
        <v>1038</v>
      </c>
      <c r="B37" t="s">
        <v>1065</v>
      </c>
      <c r="C37" s="136">
        <v>42670</v>
      </c>
      <c r="D37" s="136">
        <v>48514</v>
      </c>
      <c r="E37" s="144">
        <v>5000000</v>
      </c>
      <c r="F37" s="144" t="s">
        <v>161</v>
      </c>
      <c r="G37" s="149" t="s">
        <v>228</v>
      </c>
      <c r="H37" s="149" t="s">
        <v>1159</v>
      </c>
      <c r="K37" s="154"/>
      <c r="L37" s="144"/>
      <c r="M37" s="149"/>
    </row>
    <row r="38" spans="1:13" x14ac:dyDescent="0.25">
      <c r="A38" t="s">
        <v>1046</v>
      </c>
      <c r="B38" t="s">
        <v>1065</v>
      </c>
      <c r="C38" s="136">
        <v>42670</v>
      </c>
      <c r="D38" s="136">
        <v>48514</v>
      </c>
      <c r="E38" s="144">
        <v>5000000</v>
      </c>
      <c r="F38" s="144" t="s">
        <v>161</v>
      </c>
      <c r="G38" s="149" t="s">
        <v>228</v>
      </c>
      <c r="H38" s="149" t="s">
        <v>1159</v>
      </c>
      <c r="I38" t="s">
        <v>1062</v>
      </c>
      <c r="K38" s="154"/>
      <c r="L38" s="144"/>
      <c r="M38" s="149"/>
    </row>
    <row r="39" spans="1:13" x14ac:dyDescent="0.25">
      <c r="A39" t="s">
        <v>1045</v>
      </c>
      <c r="B39" t="s">
        <v>1065</v>
      </c>
      <c r="C39" s="136">
        <v>42781</v>
      </c>
      <c r="D39" s="136">
        <v>49037</v>
      </c>
      <c r="E39" s="144">
        <v>8000000</v>
      </c>
      <c r="F39" s="144" t="s">
        <v>161</v>
      </c>
      <c r="G39" s="149" t="s">
        <v>228</v>
      </c>
      <c r="H39" s="149" t="s">
        <v>1159</v>
      </c>
      <c r="I39" t="s">
        <v>1062</v>
      </c>
      <c r="K39" s="154"/>
      <c r="L39" s="144"/>
      <c r="M39" s="149"/>
    </row>
    <row r="40" spans="1:13" x14ac:dyDescent="0.25">
      <c r="A40" t="s">
        <v>1056</v>
      </c>
      <c r="B40" t="s">
        <v>1065</v>
      </c>
      <c r="C40" s="136">
        <v>42873</v>
      </c>
      <c r="D40" s="136">
        <v>48352</v>
      </c>
      <c r="E40" s="144">
        <v>15000000</v>
      </c>
      <c r="F40" s="144" t="s">
        <v>161</v>
      </c>
      <c r="G40" s="149" t="s">
        <v>228</v>
      </c>
      <c r="H40" s="149" t="s">
        <v>1159</v>
      </c>
      <c r="I40" t="s">
        <v>1062</v>
      </c>
      <c r="K40" s="154"/>
      <c r="L40" s="144"/>
      <c r="M40" s="149"/>
    </row>
    <row r="41" spans="1:13" x14ac:dyDescent="0.25">
      <c r="A41" t="s">
        <v>1007</v>
      </c>
      <c r="B41" t="s">
        <v>1065</v>
      </c>
      <c r="C41" s="136">
        <v>43138</v>
      </c>
      <c r="D41" s="136">
        <v>46790</v>
      </c>
      <c r="E41" s="144">
        <v>23000000</v>
      </c>
      <c r="F41" s="144" t="s">
        <v>161</v>
      </c>
      <c r="G41" s="149" t="s">
        <v>228</v>
      </c>
      <c r="H41" s="149" t="s">
        <v>1159</v>
      </c>
      <c r="I41" t="s">
        <v>1062</v>
      </c>
      <c r="K41" s="154"/>
      <c r="L41" s="144"/>
      <c r="M41" s="149"/>
    </row>
    <row r="42" spans="1:13" x14ac:dyDescent="0.25">
      <c r="A42" t="s">
        <v>1008</v>
      </c>
      <c r="B42" t="s">
        <v>1065</v>
      </c>
      <c r="C42" s="136">
        <v>43293</v>
      </c>
      <c r="D42" s="136">
        <v>46946</v>
      </c>
      <c r="E42" s="144">
        <v>500000000</v>
      </c>
      <c r="F42" s="144" t="s">
        <v>161</v>
      </c>
      <c r="G42" s="149" t="s">
        <v>228</v>
      </c>
      <c r="H42" s="149" t="s">
        <v>1159</v>
      </c>
      <c r="K42" s="154"/>
      <c r="L42" s="144"/>
      <c r="M42" s="149"/>
    </row>
    <row r="43" spans="1:13" x14ac:dyDescent="0.25">
      <c r="A43" t="s">
        <v>1009</v>
      </c>
      <c r="B43" t="s">
        <v>1065</v>
      </c>
      <c r="C43" s="136">
        <v>43448</v>
      </c>
      <c r="D43" s="136">
        <v>54406</v>
      </c>
      <c r="E43" s="144">
        <v>50000000</v>
      </c>
      <c r="F43" s="144" t="s">
        <v>161</v>
      </c>
      <c r="G43" s="149" t="s">
        <v>228</v>
      </c>
      <c r="H43" s="149" t="s">
        <v>1159</v>
      </c>
      <c r="K43" s="154"/>
      <c r="L43" s="144"/>
      <c r="M43" s="149"/>
    </row>
    <row r="44" spans="1:13" x14ac:dyDescent="0.25">
      <c r="A44" t="s">
        <v>1010</v>
      </c>
      <c r="B44" t="s">
        <v>1065</v>
      </c>
      <c r="C44" s="136">
        <v>43448</v>
      </c>
      <c r="D44" s="136">
        <v>54406</v>
      </c>
      <c r="E44" s="144">
        <v>1000000</v>
      </c>
      <c r="F44" s="144" t="s">
        <v>161</v>
      </c>
      <c r="G44" s="149" t="s">
        <v>228</v>
      </c>
      <c r="H44" s="149" t="s">
        <v>1159</v>
      </c>
      <c r="K44" s="154"/>
      <c r="L44" s="144"/>
      <c r="M44" s="149"/>
    </row>
    <row r="45" spans="1:13" x14ac:dyDescent="0.25">
      <c r="A45" t="s">
        <v>1015</v>
      </c>
      <c r="B45" t="s">
        <v>1065</v>
      </c>
      <c r="C45" s="136">
        <v>43452</v>
      </c>
      <c r="D45" s="136">
        <v>54410</v>
      </c>
      <c r="E45" s="144">
        <v>34553421</v>
      </c>
      <c r="F45" s="144" t="s">
        <v>161</v>
      </c>
      <c r="G45" s="149" t="s">
        <v>228</v>
      </c>
      <c r="H45" s="149" t="s">
        <v>1159</v>
      </c>
      <c r="K45" s="154"/>
      <c r="L45" s="144"/>
      <c r="M45" s="149"/>
    </row>
    <row r="46" spans="1:13" x14ac:dyDescent="0.25">
      <c r="A46" t="s">
        <v>1011</v>
      </c>
      <c r="B46" t="s">
        <v>1065</v>
      </c>
      <c r="C46" s="136">
        <v>43490</v>
      </c>
      <c r="D46" s="136">
        <v>50795</v>
      </c>
      <c r="E46" s="144">
        <v>10000000</v>
      </c>
      <c r="F46" s="144" t="s">
        <v>161</v>
      </c>
      <c r="G46" s="149" t="s">
        <v>228</v>
      </c>
      <c r="H46" s="149" t="s">
        <v>1159</v>
      </c>
      <c r="K46" s="154"/>
      <c r="L46" s="144"/>
      <c r="M46" s="149"/>
    </row>
    <row r="47" spans="1:13" x14ac:dyDescent="0.25">
      <c r="A47" t="s">
        <v>1012</v>
      </c>
      <c r="B47" t="s">
        <v>1065</v>
      </c>
      <c r="C47" s="136">
        <v>43490</v>
      </c>
      <c r="D47" s="136">
        <v>50795</v>
      </c>
      <c r="E47" s="144">
        <v>5000000</v>
      </c>
      <c r="F47" s="144" t="s">
        <v>161</v>
      </c>
      <c r="G47" s="149" t="s">
        <v>228</v>
      </c>
      <c r="H47" s="149" t="s">
        <v>1159</v>
      </c>
      <c r="K47" s="154"/>
      <c r="L47" s="144"/>
      <c r="M47" s="149"/>
    </row>
    <row r="48" spans="1:13" x14ac:dyDescent="0.25">
      <c r="A48" t="s">
        <v>1013</v>
      </c>
      <c r="B48" t="s">
        <v>1065</v>
      </c>
      <c r="C48" s="136">
        <v>43490</v>
      </c>
      <c r="D48" s="136">
        <v>50795</v>
      </c>
      <c r="E48" s="144">
        <v>4000000</v>
      </c>
      <c r="F48" s="144" t="s">
        <v>161</v>
      </c>
      <c r="G48" s="149" t="s">
        <v>228</v>
      </c>
      <c r="H48" s="149" t="s">
        <v>1159</v>
      </c>
      <c r="K48" s="154"/>
      <c r="L48" s="144"/>
      <c r="M48" s="149"/>
    </row>
    <row r="49" spans="1:13" x14ac:dyDescent="0.25">
      <c r="A49" t="s">
        <v>1014</v>
      </c>
      <c r="B49" t="s">
        <v>1065</v>
      </c>
      <c r="C49" s="136">
        <v>43504</v>
      </c>
      <c r="D49" s="136">
        <v>50444</v>
      </c>
      <c r="E49" s="144">
        <v>11134925.99</v>
      </c>
      <c r="F49" s="144" t="s">
        <v>161</v>
      </c>
      <c r="G49" s="149" t="s">
        <v>228</v>
      </c>
      <c r="H49" s="149" t="s">
        <v>1159</v>
      </c>
      <c r="K49" s="154"/>
      <c r="L49" s="144"/>
      <c r="M49" s="149"/>
    </row>
    <row r="50" spans="1:13" x14ac:dyDescent="0.25">
      <c r="A50" t="s">
        <v>1016</v>
      </c>
      <c r="B50" t="s">
        <v>1065</v>
      </c>
      <c r="C50" s="136">
        <v>43662</v>
      </c>
      <c r="D50" s="136">
        <v>46013</v>
      </c>
      <c r="E50" s="144">
        <v>20000000</v>
      </c>
      <c r="F50" s="144" t="s">
        <v>161</v>
      </c>
      <c r="G50" s="149" t="s">
        <v>228</v>
      </c>
      <c r="H50" s="149" t="s">
        <v>1159</v>
      </c>
      <c r="K50" s="154"/>
      <c r="L50" s="144"/>
      <c r="M50" s="149"/>
    </row>
    <row r="51" spans="1:13" x14ac:dyDescent="0.25">
      <c r="A51" t="s">
        <v>1018</v>
      </c>
      <c r="B51" t="s">
        <v>1065</v>
      </c>
      <c r="C51" s="136">
        <v>43756</v>
      </c>
      <c r="D51" s="136">
        <v>47409</v>
      </c>
      <c r="E51" s="144">
        <v>10000000</v>
      </c>
      <c r="F51" s="144" t="s">
        <v>161</v>
      </c>
      <c r="G51" s="149" t="s">
        <v>228</v>
      </c>
      <c r="H51" s="149" t="s">
        <v>1159</v>
      </c>
      <c r="K51" s="154"/>
      <c r="L51" s="144"/>
      <c r="M51" s="149"/>
    </row>
    <row r="52" spans="1:13" x14ac:dyDescent="0.25">
      <c r="A52" t="s">
        <v>1017</v>
      </c>
      <c r="B52" t="s">
        <v>1065</v>
      </c>
      <c r="C52" s="136">
        <v>43775</v>
      </c>
      <c r="D52" s="136">
        <v>47428</v>
      </c>
      <c r="E52" s="144">
        <v>10000000</v>
      </c>
      <c r="F52" s="144" t="s">
        <v>161</v>
      </c>
      <c r="G52" s="149" t="s">
        <v>228</v>
      </c>
      <c r="H52" s="149" t="s">
        <v>1159</v>
      </c>
      <c r="K52" s="154"/>
      <c r="L52" s="144"/>
      <c r="M52" s="149"/>
    </row>
    <row r="53" spans="1:13" x14ac:dyDescent="0.25">
      <c r="A53" t="s">
        <v>1020</v>
      </c>
      <c r="B53" t="s">
        <v>1065</v>
      </c>
      <c r="C53" s="136">
        <v>43852</v>
      </c>
      <c r="D53" s="136">
        <v>49331</v>
      </c>
      <c r="E53" s="144">
        <v>500000000</v>
      </c>
      <c r="F53" s="144" t="s">
        <v>161</v>
      </c>
      <c r="G53" s="149" t="s">
        <v>228</v>
      </c>
      <c r="H53" s="149" t="s">
        <v>1152</v>
      </c>
      <c r="K53" s="154"/>
      <c r="L53" s="144"/>
      <c r="M53" s="149"/>
    </row>
    <row r="54" spans="1:13" x14ac:dyDescent="0.25">
      <c r="A54" t="s">
        <v>1019</v>
      </c>
      <c r="B54" t="s">
        <v>1065</v>
      </c>
      <c r="C54" s="136">
        <v>43887</v>
      </c>
      <c r="D54" s="136">
        <v>47540</v>
      </c>
      <c r="E54" s="144">
        <v>5000000</v>
      </c>
      <c r="F54" s="144" t="s">
        <v>161</v>
      </c>
      <c r="G54" s="149" t="s">
        <v>228</v>
      </c>
      <c r="H54" s="149" t="s">
        <v>1152</v>
      </c>
      <c r="K54" s="154"/>
      <c r="L54" s="144"/>
      <c r="M54" s="149"/>
    </row>
    <row r="55" spans="1:13" x14ac:dyDescent="0.25">
      <c r="A55" t="s">
        <v>1022</v>
      </c>
      <c r="B55" t="s">
        <v>1065</v>
      </c>
      <c r="C55" s="136">
        <v>44424</v>
      </c>
      <c r="D55" s="136">
        <v>46251</v>
      </c>
      <c r="E55" s="144">
        <v>25000000</v>
      </c>
      <c r="F55" s="144" t="s">
        <v>161</v>
      </c>
      <c r="G55" s="149" t="s">
        <v>228</v>
      </c>
      <c r="H55" s="149" t="s">
        <v>1152</v>
      </c>
      <c r="K55" s="154"/>
      <c r="L55" s="144"/>
      <c r="M55" s="149"/>
    </row>
    <row r="56" spans="1:13" x14ac:dyDescent="0.25">
      <c r="A56" t="s">
        <v>1023</v>
      </c>
      <c r="B56" t="s">
        <v>1065</v>
      </c>
      <c r="C56" s="136">
        <v>44435</v>
      </c>
      <c r="D56" s="136">
        <v>51740</v>
      </c>
      <c r="E56" s="144">
        <v>10000000</v>
      </c>
      <c r="F56" s="144" t="s">
        <v>161</v>
      </c>
      <c r="G56" s="149" t="s">
        <v>228</v>
      </c>
      <c r="H56" s="149" t="s">
        <v>1152</v>
      </c>
      <c r="K56" s="154"/>
      <c r="L56" s="144"/>
      <c r="M56" s="149"/>
    </row>
    <row r="57" spans="1:13" x14ac:dyDescent="0.25">
      <c r="A57" t="s">
        <v>1021</v>
      </c>
      <c r="B57" t="s">
        <v>1065</v>
      </c>
      <c r="C57" s="136">
        <v>44454</v>
      </c>
      <c r="D57" s="136">
        <v>46280</v>
      </c>
      <c r="E57" s="144">
        <v>3000000</v>
      </c>
      <c r="F57" s="144" t="s">
        <v>161</v>
      </c>
      <c r="G57" s="149" t="s">
        <v>228</v>
      </c>
      <c r="H57" s="149" t="s">
        <v>1152</v>
      </c>
      <c r="K57" s="154"/>
      <c r="L57" s="144"/>
      <c r="M57" s="149"/>
    </row>
    <row r="58" spans="1:13" x14ac:dyDescent="0.25">
      <c r="A58" t="s">
        <v>1024</v>
      </c>
      <c r="B58" t="s">
        <v>1065</v>
      </c>
      <c r="C58" s="136">
        <v>44489</v>
      </c>
      <c r="D58" s="136">
        <v>49968</v>
      </c>
      <c r="E58" s="144">
        <v>10000000</v>
      </c>
      <c r="F58" s="144" t="s">
        <v>161</v>
      </c>
      <c r="G58" s="149" t="s">
        <v>228</v>
      </c>
      <c r="H58" s="149" t="s">
        <v>1152</v>
      </c>
      <c r="K58" s="154"/>
      <c r="L58" s="144"/>
      <c r="M58" s="149"/>
    </row>
    <row r="59" spans="1:13" x14ac:dyDescent="0.25">
      <c r="A59" t="s">
        <v>1025</v>
      </c>
      <c r="B59" t="s">
        <v>1065</v>
      </c>
      <c r="C59" s="136">
        <v>44504</v>
      </c>
      <c r="D59" s="136">
        <v>48156</v>
      </c>
      <c r="E59" s="144">
        <v>30000000</v>
      </c>
      <c r="F59" s="144" t="s">
        <v>161</v>
      </c>
      <c r="G59" s="149" t="s">
        <v>228</v>
      </c>
      <c r="H59" s="149" t="s">
        <v>1152</v>
      </c>
      <c r="K59" s="154"/>
      <c r="L59" s="144"/>
      <c r="M59" s="149"/>
    </row>
    <row r="60" spans="1:13" x14ac:dyDescent="0.25">
      <c r="A60" t="s">
        <v>1026</v>
      </c>
      <c r="B60" t="s">
        <v>1065</v>
      </c>
      <c r="C60" s="136">
        <v>44609</v>
      </c>
      <c r="D60" s="136">
        <v>51914</v>
      </c>
      <c r="E60" s="144">
        <v>10000000</v>
      </c>
      <c r="F60" s="144" t="s">
        <v>161</v>
      </c>
      <c r="G60" s="149" t="s">
        <v>228</v>
      </c>
      <c r="H60" s="149" t="s">
        <v>1152</v>
      </c>
      <c r="K60" s="154"/>
      <c r="L60" s="144"/>
      <c r="M60" s="149"/>
    </row>
    <row r="61" spans="1:13" x14ac:dyDescent="0.25">
      <c r="A61" t="s">
        <v>1027</v>
      </c>
      <c r="B61" t="s">
        <v>1065</v>
      </c>
      <c r="C61" s="136">
        <v>44677</v>
      </c>
      <c r="D61" s="136">
        <v>46503</v>
      </c>
      <c r="E61" s="144">
        <v>500000000</v>
      </c>
      <c r="F61" s="144" t="s">
        <v>161</v>
      </c>
      <c r="G61" s="149" t="s">
        <v>228</v>
      </c>
      <c r="H61" s="149" t="s">
        <v>1152</v>
      </c>
      <c r="K61" s="154"/>
      <c r="L61" s="144"/>
      <c r="M61" s="149"/>
    </row>
    <row r="62" spans="1:13" x14ac:dyDescent="0.25">
      <c r="A62" t="s">
        <v>1028</v>
      </c>
      <c r="B62" t="s">
        <v>1065</v>
      </c>
      <c r="C62" s="136">
        <v>44740</v>
      </c>
      <c r="D62" s="136">
        <v>47297</v>
      </c>
      <c r="E62" s="144">
        <v>500000000</v>
      </c>
      <c r="F62" s="144" t="s">
        <v>161</v>
      </c>
      <c r="G62" s="149" t="s">
        <v>228</v>
      </c>
      <c r="H62" s="149" t="s">
        <v>1152</v>
      </c>
      <c r="K62" s="154"/>
      <c r="L62" s="144"/>
      <c r="M62" s="149"/>
    </row>
    <row r="63" spans="1:13" x14ac:dyDescent="0.25">
      <c r="A63" t="s">
        <v>1057</v>
      </c>
      <c r="B63" t="s">
        <v>1065</v>
      </c>
      <c r="C63" s="136">
        <v>44799</v>
      </c>
      <c r="D63" s="136">
        <v>50278</v>
      </c>
      <c r="E63" s="144">
        <v>20000000</v>
      </c>
      <c r="F63" s="144" t="s">
        <v>161</v>
      </c>
      <c r="G63" s="149" t="s">
        <v>228</v>
      </c>
      <c r="H63" s="149" t="s">
        <v>1152</v>
      </c>
      <c r="I63" t="s">
        <v>1140</v>
      </c>
      <c r="K63" s="154"/>
      <c r="L63" s="144"/>
      <c r="M63" s="149"/>
    </row>
    <row r="64" spans="1:13" x14ac:dyDescent="0.25">
      <c r="A64" t="s">
        <v>1058</v>
      </c>
      <c r="B64" t="s">
        <v>1065</v>
      </c>
      <c r="C64" s="136">
        <v>44813</v>
      </c>
      <c r="D64" s="136">
        <v>51753</v>
      </c>
      <c r="E64" s="144">
        <v>5000000</v>
      </c>
      <c r="F64" s="144" t="s">
        <v>161</v>
      </c>
      <c r="G64" s="149" t="s">
        <v>228</v>
      </c>
      <c r="H64" s="149" t="s">
        <v>1152</v>
      </c>
      <c r="I64" t="s">
        <v>1140</v>
      </c>
      <c r="K64" s="154"/>
      <c r="L64" s="144"/>
      <c r="M64" s="149"/>
    </row>
    <row r="65" spans="1:13" x14ac:dyDescent="0.25">
      <c r="A65" t="s">
        <v>1059</v>
      </c>
      <c r="B65" t="s">
        <v>1065</v>
      </c>
      <c r="C65" s="136">
        <v>44819</v>
      </c>
      <c r="D65" s="136">
        <v>52124</v>
      </c>
      <c r="E65" s="144">
        <v>3000000</v>
      </c>
      <c r="F65" s="144" t="s">
        <v>161</v>
      </c>
      <c r="G65" s="149" t="s">
        <v>228</v>
      </c>
      <c r="H65" s="149" t="s">
        <v>1152</v>
      </c>
      <c r="I65" t="s">
        <v>1140</v>
      </c>
      <c r="K65" s="154"/>
      <c r="L65" s="144"/>
      <c r="M65" s="149"/>
    </row>
    <row r="66" spans="1:13" x14ac:dyDescent="0.25">
      <c r="A66" t="s">
        <v>1060</v>
      </c>
      <c r="B66" t="s">
        <v>1065</v>
      </c>
      <c r="C66" s="136">
        <v>44840</v>
      </c>
      <c r="D66" s="136">
        <v>50136</v>
      </c>
      <c r="E66" s="144">
        <v>20000000</v>
      </c>
      <c r="F66" s="144" t="s">
        <v>161</v>
      </c>
      <c r="G66" s="149" t="s">
        <v>228</v>
      </c>
      <c r="H66" s="149" t="s">
        <v>1152</v>
      </c>
      <c r="I66" t="s">
        <v>1140</v>
      </c>
      <c r="K66" s="154"/>
      <c r="L66" s="144"/>
      <c r="M66" s="149"/>
    </row>
    <row r="67" spans="1:13" x14ac:dyDescent="0.25">
      <c r="A67" t="s">
        <v>1136</v>
      </c>
      <c r="B67" t="s">
        <v>1065</v>
      </c>
      <c r="C67" s="136">
        <v>44848</v>
      </c>
      <c r="D67" s="136">
        <v>51788</v>
      </c>
      <c r="E67" s="144">
        <v>5000000</v>
      </c>
      <c r="F67" s="144" t="s">
        <v>161</v>
      </c>
      <c r="G67" s="149" t="s">
        <v>228</v>
      </c>
      <c r="H67" s="149" t="s">
        <v>1152</v>
      </c>
      <c r="I67" t="s">
        <v>1140</v>
      </c>
      <c r="K67" s="154"/>
      <c r="L67" s="144"/>
      <c r="M67" s="149"/>
    </row>
    <row r="68" spans="1:13" x14ac:dyDescent="0.25">
      <c r="A68" t="s">
        <v>1137</v>
      </c>
      <c r="B68" t="s">
        <v>1065</v>
      </c>
      <c r="C68" s="136">
        <v>44854</v>
      </c>
      <c r="D68" s="136">
        <v>50698</v>
      </c>
      <c r="E68" s="144">
        <v>14000000</v>
      </c>
      <c r="F68" s="144" t="s">
        <v>161</v>
      </c>
      <c r="G68" s="149" t="s">
        <v>228</v>
      </c>
      <c r="H68" s="149" t="s">
        <v>1152</v>
      </c>
      <c r="I68" t="s">
        <v>1140</v>
      </c>
      <c r="K68" s="154"/>
      <c r="L68" s="144"/>
      <c r="M68" s="149"/>
    </row>
    <row r="69" spans="1:13" x14ac:dyDescent="0.25">
      <c r="A69" t="s">
        <v>1138</v>
      </c>
      <c r="B69" t="s">
        <v>1065</v>
      </c>
      <c r="C69" s="136">
        <v>44909</v>
      </c>
      <c r="D69" s="136">
        <v>46433</v>
      </c>
      <c r="E69" s="144">
        <v>15000000</v>
      </c>
      <c r="F69" s="144" t="s">
        <v>161</v>
      </c>
      <c r="G69" s="149" t="s">
        <v>228</v>
      </c>
      <c r="H69" s="149" t="s">
        <v>1152</v>
      </c>
      <c r="I69" t="s">
        <v>1140</v>
      </c>
      <c r="K69" s="154"/>
      <c r="L69" s="144"/>
      <c r="M69" s="149"/>
    </row>
    <row r="70" spans="1:13" x14ac:dyDescent="0.25">
      <c r="A70" t="s">
        <v>1139</v>
      </c>
      <c r="B70" t="s">
        <v>1065</v>
      </c>
      <c r="C70" s="136">
        <v>44923</v>
      </c>
      <c r="D70" s="136">
        <v>46660</v>
      </c>
      <c r="E70" s="144">
        <v>7500000</v>
      </c>
      <c r="F70" s="144" t="s">
        <v>161</v>
      </c>
      <c r="G70" s="149" t="s">
        <v>228</v>
      </c>
      <c r="H70" s="149" t="s">
        <v>1152</v>
      </c>
      <c r="I70" t="s">
        <v>1140</v>
      </c>
      <c r="K70" s="154"/>
      <c r="L70" s="144"/>
      <c r="M70" s="149"/>
    </row>
    <row r="71" spans="1:13" x14ac:dyDescent="0.25">
      <c r="A71" t="s">
        <v>1143</v>
      </c>
      <c r="B71" t="s">
        <v>1065</v>
      </c>
      <c r="C71" s="136">
        <v>44956</v>
      </c>
      <c r="D71" s="136">
        <v>46052</v>
      </c>
      <c r="E71" s="144">
        <v>750000000</v>
      </c>
      <c r="F71" s="144" t="s">
        <v>161</v>
      </c>
      <c r="G71" s="149" t="s">
        <v>228</v>
      </c>
      <c r="H71" s="149" t="s">
        <v>1152</v>
      </c>
      <c r="I71" t="s">
        <v>1140</v>
      </c>
      <c r="K71" s="154"/>
      <c r="L71" s="144"/>
      <c r="M71" s="149"/>
    </row>
    <row r="72" spans="1:13" x14ac:dyDescent="0.25">
      <c r="A72" t="s">
        <v>1142</v>
      </c>
      <c r="B72" t="s">
        <v>1065</v>
      </c>
      <c r="C72" s="136">
        <v>44978</v>
      </c>
      <c r="D72" s="136">
        <v>50458</v>
      </c>
      <c r="E72" s="144">
        <v>7300000</v>
      </c>
      <c r="F72" s="144" t="s">
        <v>161</v>
      </c>
      <c r="G72" s="149" t="s">
        <v>228</v>
      </c>
      <c r="H72" s="149" t="s">
        <v>1152</v>
      </c>
      <c r="I72" t="s">
        <v>1140</v>
      </c>
      <c r="K72" s="154"/>
      <c r="L72" s="144"/>
      <c r="M72" s="149"/>
    </row>
    <row r="73" spans="1:13" x14ac:dyDescent="0.25">
      <c r="A73" t="s">
        <v>1145</v>
      </c>
      <c r="B73" t="s">
        <v>1065</v>
      </c>
      <c r="C73" s="136">
        <v>44995</v>
      </c>
      <c r="D73" s="136">
        <v>46626</v>
      </c>
      <c r="E73" s="144">
        <v>50000000</v>
      </c>
      <c r="F73" s="144" t="s">
        <v>161</v>
      </c>
      <c r="G73" s="149" t="s">
        <v>228</v>
      </c>
      <c r="H73" s="149" t="s">
        <v>1152</v>
      </c>
      <c r="I73" t="s">
        <v>1140</v>
      </c>
      <c r="K73" s="154"/>
      <c r="L73" s="144"/>
      <c r="M73" s="149"/>
    </row>
    <row r="74" spans="1:13" x14ac:dyDescent="0.25">
      <c r="A74" t="s">
        <v>1144</v>
      </c>
      <c r="B74" t="s">
        <v>1065</v>
      </c>
      <c r="C74" s="136">
        <v>45008</v>
      </c>
      <c r="D74" s="136">
        <v>50122</v>
      </c>
      <c r="E74" s="144">
        <v>5000000</v>
      </c>
      <c r="F74" s="144" t="s">
        <v>161</v>
      </c>
      <c r="G74" s="149" t="s">
        <v>228</v>
      </c>
      <c r="H74" s="149" t="s">
        <v>1152</v>
      </c>
      <c r="I74" t="s">
        <v>1140</v>
      </c>
      <c r="K74" s="154"/>
      <c r="L74" s="144"/>
      <c r="M74" s="149"/>
    </row>
    <row r="75" spans="1:13" x14ac:dyDescent="0.25">
      <c r="A75" t="s">
        <v>1146</v>
      </c>
      <c r="B75" t="s">
        <v>1065</v>
      </c>
      <c r="C75" s="136">
        <v>45042</v>
      </c>
      <c r="D75" s="136">
        <v>50522</v>
      </c>
      <c r="E75" s="144">
        <v>10000000</v>
      </c>
      <c r="F75" s="144" t="s">
        <v>161</v>
      </c>
      <c r="G75" s="149" t="s">
        <v>228</v>
      </c>
      <c r="H75" s="149" t="s">
        <v>1152</v>
      </c>
      <c r="I75" t="s">
        <v>1140</v>
      </c>
      <c r="K75" s="154"/>
      <c r="L75" s="144"/>
      <c r="M75" s="149"/>
    </row>
    <row r="76" spans="1:13" x14ac:dyDescent="0.25">
      <c r="A76" t="s">
        <v>1147</v>
      </c>
      <c r="B76" t="s">
        <v>1065</v>
      </c>
      <c r="C76" s="136">
        <v>45063</v>
      </c>
      <c r="D76" s="136">
        <v>46524</v>
      </c>
      <c r="E76" s="144">
        <v>5000000</v>
      </c>
      <c r="F76" s="144" t="s">
        <v>161</v>
      </c>
      <c r="G76" s="149" t="s">
        <v>230</v>
      </c>
      <c r="H76" s="149" t="s">
        <v>1152</v>
      </c>
      <c r="I76" t="s">
        <v>1140</v>
      </c>
      <c r="K76" s="154"/>
      <c r="L76" s="144"/>
      <c r="M76" s="149"/>
    </row>
    <row r="77" spans="1:13" x14ac:dyDescent="0.25">
      <c r="A77" t="s">
        <v>1148</v>
      </c>
      <c r="B77" t="s">
        <v>1065</v>
      </c>
      <c r="C77" s="136">
        <v>45120</v>
      </c>
      <c r="D77" s="136">
        <v>46734</v>
      </c>
      <c r="E77" s="144">
        <v>500000000</v>
      </c>
      <c r="F77" s="144" t="s">
        <v>161</v>
      </c>
      <c r="G77" s="149" t="s">
        <v>228</v>
      </c>
      <c r="H77" s="149" t="s">
        <v>1152</v>
      </c>
      <c r="I77" t="s">
        <v>1140</v>
      </c>
      <c r="K77" s="154"/>
      <c r="L77" s="144"/>
      <c r="M77" s="149"/>
    </row>
    <row r="78" spans="1:13" x14ac:dyDescent="0.25">
      <c r="A78" t="s">
        <v>1149</v>
      </c>
      <c r="B78" t="s">
        <v>1065</v>
      </c>
      <c r="C78" s="136">
        <v>45126</v>
      </c>
      <c r="D78" s="136">
        <v>46953</v>
      </c>
      <c r="E78" s="144">
        <v>30000000</v>
      </c>
      <c r="F78" s="144" t="s">
        <v>161</v>
      </c>
      <c r="G78" s="149" t="s">
        <v>230</v>
      </c>
      <c r="H78" s="149" t="s">
        <v>1152</v>
      </c>
      <c r="I78" t="s">
        <v>1140</v>
      </c>
      <c r="K78" s="154"/>
      <c r="L78" s="144"/>
      <c r="M78" s="149"/>
    </row>
    <row r="79" spans="1:13" x14ac:dyDescent="0.25">
      <c r="A79" t="s">
        <v>1150</v>
      </c>
      <c r="B79" t="s">
        <v>1065</v>
      </c>
      <c r="C79" s="136">
        <v>45147</v>
      </c>
      <c r="D79" s="136">
        <v>52450</v>
      </c>
      <c r="E79" s="144">
        <v>10000000</v>
      </c>
      <c r="F79" s="144" t="s">
        <v>161</v>
      </c>
      <c r="G79" s="149" t="s">
        <v>228</v>
      </c>
      <c r="H79" s="149" t="s">
        <v>1152</v>
      </c>
      <c r="I79" t="s">
        <v>1140</v>
      </c>
      <c r="K79" s="154"/>
      <c r="L79" s="144"/>
      <c r="M79" s="149"/>
    </row>
    <row r="80" spans="1:13" x14ac:dyDescent="0.25">
      <c r="A80" t="s">
        <v>1151</v>
      </c>
      <c r="B80" t="s">
        <v>1065</v>
      </c>
      <c r="C80" s="136">
        <v>45163</v>
      </c>
      <c r="D80" s="136">
        <v>56121</v>
      </c>
      <c r="E80" s="144">
        <v>30000000</v>
      </c>
      <c r="F80" s="144" t="s">
        <v>161</v>
      </c>
      <c r="G80" s="149" t="s">
        <v>228</v>
      </c>
      <c r="H80" s="149" t="s">
        <v>1152</v>
      </c>
      <c r="I80" t="s">
        <v>1140</v>
      </c>
      <c r="K80" s="154"/>
      <c r="L80" s="144"/>
      <c r="M80" s="149"/>
    </row>
    <row r="81" spans="1:13" x14ac:dyDescent="0.25">
      <c r="A81" t="s">
        <v>1154</v>
      </c>
      <c r="B81" t="s">
        <v>1065</v>
      </c>
      <c r="C81" s="136">
        <v>45341</v>
      </c>
      <c r="D81" s="136">
        <v>52646</v>
      </c>
      <c r="E81" s="144">
        <v>10000000</v>
      </c>
      <c r="F81" s="144" t="s">
        <v>161</v>
      </c>
      <c r="G81" s="149" t="s">
        <v>228</v>
      </c>
      <c r="H81" s="149" t="s">
        <v>1152</v>
      </c>
      <c r="I81" t="s">
        <v>1140</v>
      </c>
      <c r="K81" s="154"/>
      <c r="L81" s="144"/>
      <c r="M81" s="149"/>
    </row>
    <row r="82" spans="1:13" x14ac:dyDescent="0.25">
      <c r="A82" t="s">
        <v>1155</v>
      </c>
      <c r="B82" t="s">
        <v>1065</v>
      </c>
      <c r="C82" s="136">
        <v>45345</v>
      </c>
      <c r="D82" s="136">
        <v>54477</v>
      </c>
      <c r="E82" s="144">
        <v>20000000</v>
      </c>
      <c r="F82" s="144" t="s">
        <v>161</v>
      </c>
      <c r="G82" s="149" t="s">
        <v>228</v>
      </c>
      <c r="H82" s="149" t="s">
        <v>1152</v>
      </c>
      <c r="I82" t="s">
        <v>1140</v>
      </c>
      <c r="K82" s="154"/>
      <c r="L82" s="144"/>
      <c r="M82" s="149"/>
    </row>
    <row r="83" spans="1:13" x14ac:dyDescent="0.25">
      <c r="A83" t="s">
        <v>1156</v>
      </c>
      <c r="B83" t="s">
        <v>1065</v>
      </c>
      <c r="C83" s="136">
        <v>45376</v>
      </c>
      <c r="D83" s="136">
        <v>52681</v>
      </c>
      <c r="E83" s="144">
        <v>10000000</v>
      </c>
      <c r="F83" s="144" t="s">
        <v>161</v>
      </c>
      <c r="G83" s="149" t="s">
        <v>228</v>
      </c>
      <c r="H83" s="149" t="s">
        <v>1152</v>
      </c>
      <c r="I83" t="s">
        <v>1140</v>
      </c>
      <c r="K83" s="154"/>
      <c r="L83" s="144"/>
      <c r="M83" s="149"/>
    </row>
    <row r="84" spans="1:13" x14ac:dyDescent="0.25">
      <c r="A84" t="s">
        <v>1157</v>
      </c>
      <c r="B84" t="s">
        <v>1065</v>
      </c>
      <c r="C84" s="136">
        <v>45429</v>
      </c>
      <c r="D84" s="136">
        <v>50907</v>
      </c>
      <c r="E84" s="144">
        <v>10000000</v>
      </c>
      <c r="F84" s="144" t="s">
        <v>161</v>
      </c>
      <c r="G84" s="149" t="s">
        <v>228</v>
      </c>
      <c r="H84" s="149" t="s">
        <v>1152</v>
      </c>
      <c r="I84" t="s">
        <v>1140</v>
      </c>
      <c r="K84" s="154"/>
      <c r="L84" s="144"/>
      <c r="M84" s="149"/>
    </row>
    <row r="85" spans="1:13" x14ac:dyDescent="0.25">
      <c r="A85" t="s">
        <v>1167</v>
      </c>
      <c r="B85" t="s">
        <v>1065</v>
      </c>
      <c r="C85" s="136">
        <v>45929</v>
      </c>
      <c r="D85" s="136">
        <v>47571</v>
      </c>
      <c r="E85" s="144">
        <v>2211400</v>
      </c>
      <c r="F85" s="144" t="s">
        <v>161</v>
      </c>
      <c r="G85" s="149" t="s">
        <v>228</v>
      </c>
      <c r="H85" s="149" t="s">
        <v>1152</v>
      </c>
      <c r="I85" t="s">
        <v>1140</v>
      </c>
      <c r="K85" s="154"/>
      <c r="L85" s="144"/>
      <c r="M85" s="149"/>
    </row>
    <row r="86" spans="1:13" x14ac:dyDescent="0.25">
      <c r="C86" s="136"/>
      <c r="D86" s="136"/>
      <c r="K86" s="154"/>
      <c r="L86" s="144"/>
      <c r="M86" s="149"/>
    </row>
    <row r="87" spans="1:13" x14ac:dyDescent="0.25">
      <c r="C87" s="136"/>
      <c r="D87" s="136"/>
      <c r="K87" s="154"/>
      <c r="L87" s="144"/>
      <c r="M87" s="149"/>
    </row>
    <row r="88" spans="1:13" x14ac:dyDescent="0.25">
      <c r="C88" s="136"/>
      <c r="D88" s="136"/>
      <c r="K88" s="154"/>
      <c r="L88" s="144"/>
      <c r="M88" s="149"/>
    </row>
    <row r="89" spans="1:13" x14ac:dyDescent="0.25">
      <c r="C89" s="136"/>
      <c r="D89" s="136"/>
      <c r="K89" s="154"/>
      <c r="L89" s="144"/>
      <c r="M89" s="149"/>
    </row>
    <row r="90" spans="1:13" x14ac:dyDescent="0.25">
      <c r="C90" s="136"/>
      <c r="D90" s="136"/>
      <c r="K90" s="154"/>
      <c r="L90" s="144"/>
      <c r="M90" s="149"/>
    </row>
    <row r="91" spans="1:13" x14ac:dyDescent="0.25">
      <c r="C91" s="136"/>
      <c r="D91" s="136"/>
      <c r="K91" s="154"/>
      <c r="L91" s="144"/>
      <c r="M91" s="149"/>
    </row>
    <row r="92" spans="1:13" x14ac:dyDescent="0.25">
      <c r="C92" s="136"/>
      <c r="D92" s="136"/>
      <c r="K92" s="154"/>
      <c r="L92" s="144"/>
      <c r="M92" s="149"/>
    </row>
    <row r="93" spans="1:13" x14ac:dyDescent="0.25">
      <c r="C93" s="136"/>
      <c r="D93" s="136"/>
      <c r="K93" s="154"/>
      <c r="L93" s="144"/>
      <c r="M93" s="149"/>
    </row>
    <row r="94" spans="1:13" x14ac:dyDescent="0.25">
      <c r="C94" s="136"/>
      <c r="D94" s="136"/>
      <c r="K94" s="154"/>
      <c r="L94" s="144"/>
      <c r="M94" s="149"/>
    </row>
    <row r="95" spans="1:13" x14ac:dyDescent="0.25">
      <c r="C95" s="136"/>
      <c r="D95" s="136"/>
      <c r="K95" s="154"/>
      <c r="L95" s="144"/>
      <c r="M95" s="149"/>
    </row>
    <row r="96" spans="1:13" x14ac:dyDescent="0.25">
      <c r="C96" s="136"/>
      <c r="D96" s="136"/>
      <c r="K96" s="154"/>
      <c r="L96" s="144"/>
      <c r="M96" s="149"/>
    </row>
    <row r="97" spans="3:13" x14ac:dyDescent="0.25">
      <c r="C97" s="136"/>
      <c r="D97" s="136"/>
      <c r="K97" s="154"/>
      <c r="L97" s="144"/>
      <c r="M97" s="149"/>
    </row>
    <row r="98" spans="3:13" x14ac:dyDescent="0.25">
      <c r="C98" s="136"/>
      <c r="D98" s="136"/>
      <c r="K98" s="154"/>
      <c r="L98" s="144"/>
      <c r="M98" s="149"/>
    </row>
    <row r="99" spans="3:13" x14ac:dyDescent="0.25">
      <c r="C99" s="136"/>
      <c r="D99" s="136"/>
      <c r="K99" s="154"/>
      <c r="L99" s="144"/>
      <c r="M99" s="149"/>
    </row>
    <row r="100" spans="3:13" x14ac:dyDescent="0.25">
      <c r="C100" s="136"/>
      <c r="D100" s="136"/>
      <c r="K100" s="154"/>
      <c r="L100" s="144"/>
      <c r="M100" s="149"/>
    </row>
    <row r="101" spans="3:13" x14ac:dyDescent="0.25">
      <c r="C101" s="136"/>
      <c r="D101" s="136"/>
      <c r="K101" s="154"/>
      <c r="L101" s="144"/>
      <c r="M101" s="149"/>
    </row>
    <row r="102" spans="3:13" x14ac:dyDescent="0.25">
      <c r="C102" s="136"/>
      <c r="D102" s="136"/>
      <c r="K102" s="154"/>
      <c r="L102" s="144"/>
      <c r="M102" s="149"/>
    </row>
    <row r="103" spans="3:13" x14ac:dyDescent="0.25">
      <c r="C103" s="136"/>
      <c r="D103" s="136"/>
      <c r="K103" s="154"/>
      <c r="L103" s="144"/>
      <c r="M103" s="149"/>
    </row>
    <row r="104" spans="3:13" x14ac:dyDescent="0.25">
      <c r="C104" s="136"/>
      <c r="D104" s="136"/>
      <c r="K104" s="154"/>
      <c r="L104" s="144"/>
      <c r="M104" s="149"/>
    </row>
    <row r="105" spans="3:13" x14ac:dyDescent="0.25">
      <c r="C105" s="136"/>
      <c r="D105" s="136"/>
      <c r="K105" s="154"/>
      <c r="L105" s="144"/>
      <c r="M105" s="149"/>
    </row>
    <row r="106" spans="3:13" x14ac:dyDescent="0.25">
      <c r="C106" s="136"/>
      <c r="D106" s="136"/>
      <c r="K106" s="154"/>
      <c r="L106" s="144"/>
      <c r="M106" s="149"/>
    </row>
    <row r="107" spans="3:13" x14ac:dyDescent="0.25">
      <c r="C107" s="136"/>
      <c r="D107" s="136"/>
      <c r="K107" s="154"/>
      <c r="L107" s="144"/>
      <c r="M107" s="149"/>
    </row>
    <row r="108" spans="3:13" x14ac:dyDescent="0.25">
      <c r="C108" s="136"/>
      <c r="D108" s="136"/>
      <c r="K108" s="154"/>
      <c r="L108" s="144"/>
      <c r="M108" s="149"/>
    </row>
    <row r="109" spans="3:13" x14ac:dyDescent="0.25">
      <c r="C109" s="136"/>
      <c r="D109" s="136"/>
      <c r="K109" s="154"/>
      <c r="L109" s="144"/>
      <c r="M109" s="149"/>
    </row>
  </sheetData>
  <sortState xmlns:xlrd2="http://schemas.microsoft.com/office/spreadsheetml/2017/richdata2" ref="A4:I81">
    <sortCondition ref="C4:C81"/>
  </sortState>
  <hyperlinks>
    <hyperlink ref="H3" location="'C. ATT Harmonised Glossary'!A35" display="Soft Bullet (OHG.3.1)" xr:uid="{660A44D6-C8A1-4BB1-A6D3-EFD48E718A63}"/>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2025-10-20T07:37:51Z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